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malucema\Desktop\Lista de Precios\LP 2018\LPFleet\"/>
    </mc:Choice>
  </mc:AlternateContent>
  <xr:revisionPtr revIDLastSave="0" documentId="13_ncr:1000001_{E835B42A-7A42-8E46-924A-56A1B2DF1F2C}" xr6:coauthVersionLast="34" xr6:coauthVersionMax="34" xr10:uidLastSave="{00000000-0000-0000-0000-000000000000}"/>
  <bookViews>
    <workbookView xWindow="0" yWindow="0" windowWidth="28800" windowHeight="13020" xr2:uid="{00000000-000D-0000-FFFF-FFFF00000000}"/>
  </bookViews>
  <sheets>
    <sheet name="LPF 04-18" sheetId="1" r:id="rId1"/>
    <sheet name="Bonos BV LPF 04-18" sheetId="2" r:id="rId2"/>
    <sheet name="LP 04-18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04-18 con Códigos'!$B$8:$L$111</definedName>
    <definedName name="_xlnm._FilterDatabase" localSheetId="0" hidden="1">'LPF 04-18'!$B$6:$X$6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04-18'!$A$1:$I$72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5" l="1"/>
  <c r="I89" i="5"/>
  <c r="K89" i="5"/>
  <c r="L89" i="5"/>
  <c r="G90" i="5"/>
  <c r="I90" i="5"/>
  <c r="K90" i="5"/>
  <c r="L90" i="5"/>
  <c r="G91" i="5"/>
  <c r="I91" i="5"/>
  <c r="K91" i="5"/>
  <c r="L91" i="5"/>
  <c r="G92" i="5"/>
  <c r="I92" i="5"/>
  <c r="K92" i="5"/>
  <c r="L92" i="5"/>
  <c r="G93" i="5"/>
  <c r="I93" i="5"/>
  <c r="K93" i="5"/>
  <c r="L93" i="5"/>
  <c r="G94" i="5"/>
  <c r="I94" i="5"/>
  <c r="K94" i="5"/>
  <c r="L94" i="5"/>
  <c r="G95" i="5"/>
  <c r="I95" i="5"/>
  <c r="K95" i="5"/>
  <c r="L95" i="5"/>
  <c r="G96" i="5"/>
  <c r="I96" i="5"/>
  <c r="K96" i="5"/>
  <c r="L96" i="5"/>
  <c r="G97" i="5"/>
  <c r="I97" i="5"/>
  <c r="K97" i="5"/>
  <c r="L97" i="5"/>
  <c r="G98" i="5"/>
  <c r="I98" i="5"/>
  <c r="K98" i="5"/>
  <c r="L98" i="5"/>
  <c r="G99" i="5"/>
  <c r="I99" i="5"/>
  <c r="K99" i="5"/>
  <c r="L99" i="5"/>
  <c r="G100" i="5"/>
  <c r="I100" i="5"/>
  <c r="K100" i="5"/>
  <c r="L100" i="5"/>
  <c r="G101" i="5"/>
  <c r="I101" i="5"/>
  <c r="K101" i="5"/>
  <c r="L101" i="5"/>
  <c r="G102" i="5"/>
  <c r="I102" i="5"/>
  <c r="K102" i="5"/>
  <c r="L102" i="5"/>
  <c r="G103" i="5"/>
  <c r="I103" i="5"/>
  <c r="K103" i="5"/>
  <c r="L103" i="5"/>
  <c r="G104" i="5"/>
  <c r="I104" i="5"/>
  <c r="K104" i="5"/>
  <c r="L104" i="5"/>
  <c r="G105" i="5"/>
  <c r="I105" i="5"/>
  <c r="K105" i="5"/>
  <c r="L105" i="5"/>
  <c r="G106" i="5"/>
  <c r="I106" i="5"/>
  <c r="K106" i="5"/>
  <c r="L106" i="5"/>
  <c r="G107" i="5"/>
  <c r="I107" i="5"/>
  <c r="K107" i="5"/>
  <c r="L107" i="5"/>
  <c r="G108" i="5"/>
  <c r="I108" i="5"/>
  <c r="K108" i="5"/>
  <c r="L108" i="5"/>
  <c r="G109" i="5"/>
  <c r="I109" i="5"/>
  <c r="K109" i="5"/>
  <c r="L109" i="5"/>
  <c r="G110" i="5"/>
  <c r="I110" i="5"/>
  <c r="K110" i="5"/>
  <c r="L110" i="5"/>
  <c r="G111" i="5"/>
  <c r="I111" i="5"/>
  <c r="K111" i="5"/>
  <c r="L111" i="5"/>
  <c r="H79" i="2"/>
  <c r="H80" i="2"/>
  <c r="H76" i="2"/>
  <c r="H57" i="2"/>
  <c r="X78" i="1"/>
  <c r="X79" i="1"/>
  <c r="X80" i="1"/>
  <c r="X81" i="1"/>
  <c r="X82" i="1"/>
  <c r="X59" i="1"/>
  <c r="G85" i="5"/>
  <c r="I85" i="5"/>
  <c r="K85" i="5"/>
  <c r="L85" i="5"/>
  <c r="G86" i="5"/>
  <c r="I86" i="5"/>
  <c r="K86" i="5"/>
  <c r="L86" i="5"/>
  <c r="G87" i="5"/>
  <c r="I87" i="5"/>
  <c r="K87" i="5"/>
  <c r="L87" i="5"/>
  <c r="G88" i="5"/>
  <c r="I88" i="5"/>
  <c r="K88" i="5"/>
  <c r="L88" i="5"/>
  <c r="G10" i="5"/>
  <c r="I10" i="5"/>
  <c r="K10" i="5"/>
  <c r="L10" i="5"/>
  <c r="G11" i="5"/>
  <c r="I11" i="5"/>
  <c r="K11" i="5"/>
  <c r="L11" i="5"/>
  <c r="G12" i="5"/>
  <c r="I12" i="5"/>
  <c r="K12" i="5"/>
  <c r="L12" i="5"/>
  <c r="G13" i="5"/>
  <c r="I13" i="5"/>
  <c r="K13" i="5"/>
  <c r="L13" i="5"/>
  <c r="G14" i="5"/>
  <c r="I14" i="5"/>
  <c r="K14" i="5"/>
  <c r="L14" i="5"/>
  <c r="G15" i="5"/>
  <c r="I15" i="5"/>
  <c r="K15" i="5"/>
  <c r="L15" i="5"/>
  <c r="G16" i="5"/>
  <c r="I16" i="5"/>
  <c r="K16" i="5"/>
  <c r="L16" i="5"/>
  <c r="G17" i="5"/>
  <c r="I17" i="5"/>
  <c r="K17" i="5"/>
  <c r="L17" i="5"/>
  <c r="G18" i="5"/>
  <c r="I18" i="5"/>
  <c r="K18" i="5"/>
  <c r="L18" i="5"/>
  <c r="G19" i="5"/>
  <c r="I19" i="5"/>
  <c r="K19" i="5"/>
  <c r="L19" i="5"/>
  <c r="G20" i="5"/>
  <c r="I20" i="5"/>
  <c r="K20" i="5"/>
  <c r="L20" i="5"/>
  <c r="G21" i="5"/>
  <c r="I21" i="5"/>
  <c r="K21" i="5"/>
  <c r="L21" i="5"/>
  <c r="G22" i="5"/>
  <c r="I22" i="5"/>
  <c r="K22" i="5"/>
  <c r="L22" i="5"/>
  <c r="G23" i="5"/>
  <c r="I23" i="5"/>
  <c r="K23" i="5"/>
  <c r="L23" i="5"/>
  <c r="G24" i="5"/>
  <c r="I24" i="5"/>
  <c r="K24" i="5"/>
  <c r="L24" i="5"/>
  <c r="G25" i="5"/>
  <c r="I25" i="5"/>
  <c r="K25" i="5"/>
  <c r="L25" i="5"/>
  <c r="G26" i="5"/>
  <c r="I26" i="5"/>
  <c r="K26" i="5"/>
  <c r="L26" i="5"/>
  <c r="G27" i="5"/>
  <c r="I27" i="5"/>
  <c r="K27" i="5"/>
  <c r="L27" i="5"/>
  <c r="G28" i="5"/>
  <c r="I28" i="5"/>
  <c r="K28" i="5"/>
  <c r="L28" i="5"/>
  <c r="G29" i="5"/>
  <c r="I29" i="5"/>
  <c r="K29" i="5"/>
  <c r="L29" i="5"/>
  <c r="G30" i="5"/>
  <c r="I30" i="5"/>
  <c r="K30" i="5"/>
  <c r="L30" i="5"/>
  <c r="G31" i="5"/>
  <c r="I31" i="5"/>
  <c r="K31" i="5"/>
  <c r="L31" i="5"/>
  <c r="G32" i="5"/>
  <c r="I32" i="5"/>
  <c r="K32" i="5"/>
  <c r="L32" i="5"/>
  <c r="G33" i="5"/>
  <c r="I33" i="5"/>
  <c r="K33" i="5"/>
  <c r="L33" i="5"/>
  <c r="G34" i="5"/>
  <c r="I34" i="5"/>
  <c r="K34" i="5"/>
  <c r="L34" i="5"/>
  <c r="G35" i="5"/>
  <c r="I35" i="5"/>
  <c r="K35" i="5"/>
  <c r="L35" i="5"/>
  <c r="G36" i="5"/>
  <c r="I36" i="5"/>
  <c r="K36" i="5"/>
  <c r="L36" i="5"/>
  <c r="G37" i="5"/>
  <c r="I37" i="5"/>
  <c r="K37" i="5"/>
  <c r="L37" i="5"/>
  <c r="G38" i="5"/>
  <c r="I38" i="5"/>
  <c r="K38" i="5"/>
  <c r="L38" i="5"/>
  <c r="G39" i="5"/>
  <c r="I39" i="5"/>
  <c r="K39" i="5"/>
  <c r="L39" i="5"/>
  <c r="G40" i="5"/>
  <c r="I40" i="5"/>
  <c r="K40" i="5"/>
  <c r="L40" i="5"/>
  <c r="G41" i="5"/>
  <c r="I41" i="5"/>
  <c r="K41" i="5"/>
  <c r="L41" i="5"/>
  <c r="G42" i="5"/>
  <c r="I42" i="5"/>
  <c r="K42" i="5"/>
  <c r="L42" i="5"/>
  <c r="G43" i="5"/>
  <c r="I43" i="5"/>
  <c r="K43" i="5"/>
  <c r="L43" i="5"/>
  <c r="G44" i="5"/>
  <c r="I44" i="5"/>
  <c r="K44" i="5"/>
  <c r="L44" i="5"/>
  <c r="G45" i="5"/>
  <c r="I45" i="5"/>
  <c r="K45" i="5"/>
  <c r="L45" i="5"/>
  <c r="G46" i="5"/>
  <c r="I46" i="5"/>
  <c r="K46" i="5"/>
  <c r="L46" i="5"/>
  <c r="G47" i="5"/>
  <c r="I47" i="5"/>
  <c r="K47" i="5"/>
  <c r="L47" i="5"/>
  <c r="G48" i="5"/>
  <c r="I48" i="5"/>
  <c r="K48" i="5"/>
  <c r="L48" i="5"/>
  <c r="G49" i="5"/>
  <c r="I49" i="5"/>
  <c r="K49" i="5"/>
  <c r="L49" i="5"/>
  <c r="G50" i="5"/>
  <c r="I50" i="5"/>
  <c r="K50" i="5"/>
  <c r="L50" i="5"/>
  <c r="G51" i="5"/>
  <c r="I51" i="5"/>
  <c r="K51" i="5"/>
  <c r="L51" i="5"/>
  <c r="G52" i="5"/>
  <c r="I52" i="5"/>
  <c r="K52" i="5"/>
  <c r="L52" i="5"/>
  <c r="G53" i="5"/>
  <c r="I53" i="5"/>
  <c r="K53" i="5"/>
  <c r="L53" i="5"/>
  <c r="G54" i="5"/>
  <c r="I54" i="5"/>
  <c r="K54" i="5"/>
  <c r="L54" i="5"/>
  <c r="G55" i="5"/>
  <c r="I55" i="5"/>
  <c r="K55" i="5"/>
  <c r="L55" i="5"/>
  <c r="G56" i="5"/>
  <c r="I56" i="5"/>
  <c r="K56" i="5"/>
  <c r="L56" i="5"/>
  <c r="G57" i="5"/>
  <c r="I57" i="5"/>
  <c r="K57" i="5"/>
  <c r="L57" i="5"/>
  <c r="G58" i="5"/>
  <c r="I58" i="5"/>
  <c r="K58" i="5"/>
  <c r="L58" i="5"/>
  <c r="G59" i="5"/>
  <c r="I59" i="5"/>
  <c r="K59" i="5"/>
  <c r="L59" i="5"/>
  <c r="G60" i="5"/>
  <c r="I60" i="5"/>
  <c r="K60" i="5"/>
  <c r="L60" i="5"/>
  <c r="G61" i="5"/>
  <c r="I61" i="5"/>
  <c r="K61" i="5"/>
  <c r="L61" i="5"/>
  <c r="G62" i="5"/>
  <c r="I62" i="5"/>
  <c r="K62" i="5"/>
  <c r="L62" i="5"/>
  <c r="G63" i="5"/>
  <c r="I63" i="5"/>
  <c r="K63" i="5"/>
  <c r="L63" i="5"/>
  <c r="G64" i="5"/>
  <c r="I64" i="5"/>
  <c r="K64" i="5"/>
  <c r="L64" i="5"/>
  <c r="G65" i="5"/>
  <c r="I65" i="5"/>
  <c r="K65" i="5"/>
  <c r="L65" i="5"/>
  <c r="G66" i="5"/>
  <c r="I66" i="5"/>
  <c r="K66" i="5"/>
  <c r="L66" i="5"/>
  <c r="G67" i="5"/>
  <c r="I67" i="5"/>
  <c r="K67" i="5"/>
  <c r="L67" i="5"/>
  <c r="G68" i="5"/>
  <c r="I68" i="5"/>
  <c r="K68" i="5"/>
  <c r="L68" i="5"/>
  <c r="G69" i="5"/>
  <c r="I69" i="5"/>
  <c r="K69" i="5"/>
  <c r="L69" i="5"/>
  <c r="G70" i="5"/>
  <c r="I70" i="5"/>
  <c r="K70" i="5"/>
  <c r="L70" i="5"/>
  <c r="G71" i="5"/>
  <c r="I71" i="5"/>
  <c r="K71" i="5"/>
  <c r="L71" i="5"/>
  <c r="G72" i="5"/>
  <c r="I72" i="5"/>
  <c r="K72" i="5"/>
  <c r="L72" i="5"/>
  <c r="G73" i="5"/>
  <c r="I73" i="5"/>
  <c r="K73" i="5"/>
  <c r="L73" i="5"/>
  <c r="G74" i="5"/>
  <c r="I74" i="5"/>
  <c r="K74" i="5"/>
  <c r="L74" i="5"/>
  <c r="G75" i="5"/>
  <c r="I75" i="5"/>
  <c r="K75" i="5"/>
  <c r="L75" i="5"/>
  <c r="G76" i="5"/>
  <c r="I76" i="5"/>
  <c r="K76" i="5"/>
  <c r="L76" i="5"/>
  <c r="G77" i="5"/>
  <c r="I77" i="5"/>
  <c r="K77" i="5"/>
  <c r="L77" i="5"/>
  <c r="G78" i="5"/>
  <c r="I78" i="5"/>
  <c r="K78" i="5"/>
  <c r="L78" i="5"/>
  <c r="G79" i="5"/>
  <c r="I79" i="5"/>
  <c r="K79" i="5"/>
  <c r="L79" i="5"/>
  <c r="G80" i="5"/>
  <c r="I80" i="5"/>
  <c r="K80" i="5"/>
  <c r="L80" i="5"/>
  <c r="G81" i="5"/>
  <c r="I81" i="5"/>
  <c r="K81" i="5"/>
  <c r="L81" i="5"/>
  <c r="G82" i="5"/>
  <c r="I82" i="5"/>
  <c r="K82" i="5"/>
  <c r="L82" i="5"/>
  <c r="G83" i="5"/>
  <c r="I83" i="5"/>
  <c r="K83" i="5"/>
  <c r="L83" i="5"/>
  <c r="G84" i="5"/>
  <c r="I84" i="5"/>
  <c r="K84" i="5"/>
  <c r="L84" i="5"/>
  <c r="L9" i="5"/>
  <c r="K9" i="5"/>
  <c r="I9" i="5"/>
  <c r="G9" i="5"/>
  <c r="X110" i="1"/>
  <c r="H81" i="2"/>
  <c r="H78" i="2"/>
  <c r="H77" i="2"/>
  <c r="H75" i="2"/>
  <c r="H74" i="2"/>
  <c r="H59" i="2"/>
  <c r="H58" i="2"/>
  <c r="X83" i="1"/>
  <c r="X77" i="1"/>
  <c r="X76" i="1"/>
  <c r="X61" i="1"/>
  <c r="X60" i="1"/>
  <c r="H111" i="2"/>
  <c r="H71" i="2"/>
  <c r="H99" i="2"/>
  <c r="H100" i="2"/>
  <c r="H101" i="2"/>
  <c r="H102" i="2"/>
  <c r="H98" i="2"/>
  <c r="H97" i="2"/>
  <c r="H96" i="2"/>
  <c r="H95" i="2"/>
  <c r="H94" i="2"/>
  <c r="H93" i="2"/>
  <c r="H92" i="2"/>
  <c r="H52" i="2"/>
  <c r="H53" i="2"/>
  <c r="H34" i="2"/>
  <c r="H68" i="2"/>
  <c r="H69" i="2"/>
  <c r="H70" i="2"/>
  <c r="H118" i="2"/>
  <c r="H115" i="2"/>
  <c r="H114" i="2"/>
  <c r="H106" i="2"/>
  <c r="H107" i="2"/>
  <c r="H108" i="2"/>
  <c r="H84" i="2"/>
  <c r="H85" i="2"/>
  <c r="H86" i="2"/>
  <c r="H87" i="2"/>
  <c r="H88" i="2"/>
  <c r="H89" i="2"/>
  <c r="H37" i="2"/>
  <c r="H38" i="2"/>
  <c r="H105" i="2"/>
  <c r="H24" i="2"/>
  <c r="H66" i="2"/>
  <c r="H67" i="2"/>
  <c r="H39" i="2"/>
  <c r="H36" i="2"/>
  <c r="H35" i="2"/>
  <c r="H31" i="2"/>
  <c r="H12" i="2"/>
  <c r="H65" i="2"/>
  <c r="H64" i="2"/>
  <c r="H63" i="2"/>
  <c r="H62" i="2"/>
  <c r="H54" i="2"/>
  <c r="H49" i="2"/>
  <c r="H48" i="2"/>
  <c r="H47" i="2"/>
  <c r="H44" i="2"/>
  <c r="H43" i="2"/>
  <c r="H42" i="2"/>
  <c r="H30" i="2"/>
  <c r="H29" i="2"/>
  <c r="H28" i="2"/>
  <c r="H27" i="2"/>
  <c r="H23" i="2"/>
  <c r="H22" i="2"/>
  <c r="H21" i="2"/>
  <c r="H18" i="2"/>
  <c r="H17" i="2"/>
  <c r="H16" i="2"/>
  <c r="H15" i="2"/>
  <c r="H9" i="2"/>
  <c r="H10" i="2"/>
  <c r="H11" i="2"/>
  <c r="H8" i="2"/>
  <c r="E3" i="5"/>
  <c r="E4" i="5"/>
  <c r="X99" i="1"/>
  <c r="X46" i="1"/>
  <c r="X116" i="1"/>
  <c r="X102" i="1"/>
  <c r="X117" i="1"/>
  <c r="X100" i="1"/>
  <c r="X44" i="1"/>
  <c r="X96" i="1"/>
  <c r="X103" i="1"/>
  <c r="X97" i="1"/>
  <c r="X104" i="1"/>
  <c r="X94" i="1"/>
  <c r="X98" i="1"/>
  <c r="X95" i="1"/>
  <c r="X45" i="1"/>
  <c r="X101" i="1"/>
  <c r="X49" i="1"/>
  <c r="X120" i="1"/>
  <c r="X50" i="1"/>
  <c r="X51" i="1"/>
  <c r="X113" i="1"/>
  <c r="X109" i="1"/>
  <c r="X107" i="1"/>
  <c r="X108" i="1"/>
  <c r="X88" i="1"/>
  <c r="X91" i="1"/>
  <c r="X89" i="1"/>
  <c r="X86" i="1"/>
  <c r="X90" i="1"/>
  <c r="X87" i="1"/>
  <c r="X71" i="1"/>
  <c r="X73" i="1"/>
  <c r="X72" i="1"/>
  <c r="X70" i="1"/>
  <c r="X68" i="1"/>
  <c r="X64" i="1"/>
  <c r="X67" i="1"/>
  <c r="X65" i="1"/>
  <c r="X69" i="1"/>
  <c r="X54" i="1"/>
  <c r="X13" i="1"/>
  <c r="X36" i="1"/>
  <c r="X31" i="1"/>
  <c r="X38" i="1"/>
  <c r="X40" i="1"/>
  <c r="X41" i="1"/>
  <c r="X37" i="1"/>
  <c r="X39" i="1"/>
  <c r="X14" i="1"/>
  <c r="X24" i="1"/>
  <c r="X55" i="1"/>
  <c r="X11" i="1"/>
  <c r="X26" i="1"/>
  <c r="X25" i="1"/>
  <c r="X18" i="1"/>
  <c r="X23" i="1"/>
  <c r="X56" i="1"/>
  <c r="X30" i="1"/>
  <c r="X17" i="1"/>
  <c r="X32" i="1"/>
  <c r="X33" i="1"/>
  <c r="X29" i="1"/>
  <c r="X19" i="1"/>
  <c r="X12" i="1"/>
  <c r="X20" i="1"/>
  <c r="X10" i="1"/>
  <c r="X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</author>
    <author>Alucema Hidalgo, Maria Graciela</author>
  </authors>
  <commentList>
    <comment ref="C28" authorId="0" shapeId="0" xr:uid="{B681ADD3-C6F2-405A-B251-247EEE45399D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29" authorId="0" shapeId="0" xr:uid="{542AB379-C2C6-4332-A511-274E542B65CA}">
      <text>
        <r>
          <rPr>
            <b/>
            <sz val="9"/>
            <color indexed="81"/>
            <rFont val="Tahoma"/>
            <family val="2"/>
          </rPr>
          <t>Interior
TRG=Naranjo</t>
        </r>
      </text>
    </comment>
    <comment ref="C30" authorId="0" shapeId="0" xr:uid="{BAEBA1F0-E0E3-4584-A594-FF2D61DB978F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31" authorId="0" shapeId="0" xr:uid="{EE97124E-1B72-4268-888D-49B6C52EBCBF}">
      <text>
        <r>
          <rPr>
            <b/>
            <sz val="9"/>
            <color indexed="81"/>
            <rFont val="Tahoma"/>
            <family val="2"/>
          </rPr>
          <t>Interior
TRG=Naranjo</t>
        </r>
      </text>
    </comment>
    <comment ref="C32" authorId="0" shapeId="0" xr:uid="{6D7B0EEC-90E2-4B17-BE0A-47568FE6167D}">
      <text>
        <r>
          <rPr>
            <b/>
            <sz val="9"/>
            <color indexed="81"/>
            <rFont val="Tahoma"/>
            <family val="2"/>
          </rPr>
          <t>Interior
TKB = Café
RUG = Rojo</t>
        </r>
      </text>
    </comment>
    <comment ref="C76" authorId="1" shapeId="0" xr:uid="{4B9983BA-C1E3-4BA2-A2DC-8AE6AEAEADAC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79" authorId="1" shapeId="0" xr:uid="{1FC1853D-19CA-4B23-B763-2A6AD05806B6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82" authorId="1" shapeId="0" xr:uid="{C4083AF5-B429-482C-B6D6-4D28D6116F94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85" authorId="1" shapeId="0" xr:uid="{1829450F-E964-4A92-8136-0396B4FB7A1E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87" authorId="1" shapeId="0" xr:uid="{095C4972-A207-425D-B456-378D0A7046E8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0" authorId="1" shapeId="0" xr:uid="{ED5EC019-5DAA-4E19-B86B-418F04D23B14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3" authorId="1" shapeId="0" xr:uid="{2FC57E13-8DB8-468B-B9CC-331E23650284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5" authorId="1" shapeId="0" xr:uid="{CB362352-C014-4D30-AC02-FD9120141879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6" authorId="1" shapeId="0" xr:uid="{7FDD86F1-DCE0-4906-A6FC-6FF2AC6E6801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  <comment ref="C98" authorId="1" shapeId="0" xr:uid="{899B92C6-3D61-4949-814E-7E681E63FDC8}">
      <text>
        <r>
          <rPr>
            <sz val="9"/>
            <color indexed="81"/>
            <rFont val="Tahoma"/>
            <family val="2"/>
          </rPr>
          <t xml:space="preserve">Vehículos con este código sólo vienen en color exterior NEGRO=NKA o NARANJO=YR2
</t>
        </r>
      </text>
    </comment>
  </commentList>
</comments>
</file>

<file path=xl/sharedStrings.xml><?xml version="1.0" encoding="utf-8"?>
<sst xmlns="http://schemas.openxmlformats.org/spreadsheetml/2006/main" count="1821" uniqueCount="405">
  <si>
    <t>MODELO</t>
  </si>
  <si>
    <t>Segmento</t>
  </si>
  <si>
    <t>Transmisión</t>
  </si>
  <si>
    <t>Cilindrara</t>
  </si>
  <si>
    <t>Caballos de Fuerza</t>
  </si>
  <si>
    <t>N° de Airbags</t>
  </si>
  <si>
    <t>ABS</t>
  </si>
  <si>
    <t>Alarma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</si>
  <si>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</si>
  <si>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</si>
  <si>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</si>
  <si>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</si>
  <si>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</si>
  <si>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</si>
  <si>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</si>
  <si>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</si>
  <si>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</si>
  <si>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Espejos Eléctricos (E) / Abatibles (A)</t>
  </si>
  <si>
    <t>Sensor / Cámara de retroceso</t>
  </si>
  <si>
    <t>Barras de techo</t>
  </si>
  <si>
    <t>Techo Corredizo o Panorámico</t>
  </si>
  <si>
    <t>Capacidad</t>
  </si>
  <si>
    <t>GRAND i10 Hatchback PE</t>
  </si>
  <si>
    <t>GRAND i10 Sedán PE</t>
  </si>
  <si>
    <t>ACCENT RB Hatchback</t>
  </si>
  <si>
    <t>ACCENT RB Sedán</t>
  </si>
  <si>
    <t>ELANTRA AD</t>
  </si>
  <si>
    <t>I-20 Active</t>
  </si>
  <si>
    <t>Crossover</t>
  </si>
  <si>
    <t>CRETA</t>
  </si>
  <si>
    <t>SUV</t>
  </si>
  <si>
    <t>SANTA FE DM PE</t>
  </si>
  <si>
    <t>Modelo</t>
  </si>
  <si>
    <t>Bono Importador</t>
  </si>
  <si>
    <t xml:space="preserve"> Precio Lista</t>
  </si>
  <si>
    <t>Bono</t>
  </si>
  <si>
    <t>GRAND I-10 BA 5DR 1.0 5M/T GL BASE 2AB PE</t>
  </si>
  <si>
    <t>GRAND I-10 BA 5DR 1.0 5M/T GL DH 2AB PE</t>
  </si>
  <si>
    <t>GRAND I-10 BA 5DR 1.2 5M/T GLS 2AB AC PE</t>
  </si>
  <si>
    <t>GRAND I-10 BA 5DR 1.2 AT GLS 2AB ABS AC PE</t>
  </si>
  <si>
    <t>ACCENT RB 5DR 1.4 6M/T GL 2AB</t>
  </si>
  <si>
    <t>ACCENT RB 5DR 1.4 6M/T GL 2AB ABS AC</t>
  </si>
  <si>
    <t>ACCENT RB 5DR 1.6 6M/T GL FULL</t>
  </si>
  <si>
    <t>ACCENT RB 5DR 1.6 4A/T GL FULL</t>
  </si>
  <si>
    <t>ACCENT RB SDN 1.4 6M/T GL 2AB</t>
  </si>
  <si>
    <t>ACCENT RB SDN 1.4 6M/T GL 2AB AC</t>
  </si>
  <si>
    <t>ACCENT RB SDN 1.4 6M/T GL 2AB AC ABS LL</t>
  </si>
  <si>
    <t>ACCENT RB 1,4 GL CVT GL 2AB AC ABS</t>
  </si>
  <si>
    <t>I20 Active 1.4 MT L 2AB ABS</t>
  </si>
  <si>
    <t>I20 Active 1.4 MT GL 2AB ABS</t>
  </si>
  <si>
    <t>I20 Active 1.4 AT GL 2AB ABS</t>
  </si>
  <si>
    <t>CRETA GS 1.6 MT GLS 2AB ABS</t>
  </si>
  <si>
    <t>CRETA GS 1,6 AT GLS 2AB ABS</t>
  </si>
  <si>
    <t>SANTA FE DM WGN 2.4 6M/T GLS PE</t>
  </si>
  <si>
    <t>SANTA FE DM WGN 2.4 6A/T GLS PE</t>
  </si>
  <si>
    <t>SANTA FE DM WGN 2.4 6A/T 4WD GLS PE</t>
  </si>
  <si>
    <t>SANTA FE DM WGN 2.4 6A/T 4WD GLS FULL PE</t>
  </si>
  <si>
    <t>SANTA FE DM WGN 2.2 CRDI 6M/T GLS PE</t>
  </si>
  <si>
    <t>SANTA FE DM WGN 2.2 CRDI 6A/T GLS PE</t>
  </si>
  <si>
    <t>GRAND SANTA FE NC 5DR 2.2 CRDI 6A/T 4WD GLS PE NAV</t>
  </si>
  <si>
    <t>GRAND SANTA FE NC 5DR 2.2 CRDI 6A/T 4WD GLS FULL PE NAV</t>
  </si>
  <si>
    <t>IONIQ</t>
  </si>
  <si>
    <t>IONIQ HEV 1.6 DCT GLS</t>
  </si>
  <si>
    <t>GRAND I-10 BA SDN MT GL 2AB AV PE</t>
  </si>
  <si>
    <t>GRAND I-10 BA SDN MT GL 2AB AC PE</t>
  </si>
  <si>
    <t>GRAND I-10 BA SDN MT GLS 2AB AC ABS PE</t>
  </si>
  <si>
    <t>GRAND I-10 BA SDN MT GLS 2AB AC ABS FULL PE</t>
  </si>
  <si>
    <t>x</t>
  </si>
  <si>
    <t>Cod Artículo</t>
  </si>
  <si>
    <t>Cod Config</t>
  </si>
  <si>
    <t>xx</t>
  </si>
  <si>
    <t>SBS4K461V</t>
  </si>
  <si>
    <t>DD810</t>
  </si>
  <si>
    <t>SBS6K4617</t>
  </si>
  <si>
    <t>DD802</t>
  </si>
  <si>
    <t>DD803</t>
  </si>
  <si>
    <t>SBS6D261B</t>
  </si>
  <si>
    <t>DD806</t>
  </si>
  <si>
    <t>SBS6D2617</t>
  </si>
  <si>
    <t>SBS4K4617</t>
  </si>
  <si>
    <t>DD807</t>
  </si>
  <si>
    <t>DD808</t>
  </si>
  <si>
    <t>DD809</t>
  </si>
  <si>
    <t>SBS41EC57</t>
  </si>
  <si>
    <t>DDAC9</t>
  </si>
  <si>
    <t>A0W5D261F</t>
  </si>
  <si>
    <t>GG345</t>
  </si>
  <si>
    <t>A0W5D2617</t>
  </si>
  <si>
    <t>F2S4D261F</t>
  </si>
  <si>
    <t>F2S4D2617</t>
  </si>
  <si>
    <t>B4S6K2615</t>
  </si>
  <si>
    <t>DD453</t>
  </si>
  <si>
    <t>DD452</t>
  </si>
  <si>
    <t>B4S6K3615</t>
  </si>
  <si>
    <t>GG375</t>
  </si>
  <si>
    <t>B4S6K361B</t>
  </si>
  <si>
    <t>GG457</t>
  </si>
  <si>
    <t>B4S4K3615</t>
  </si>
  <si>
    <t>DD327</t>
  </si>
  <si>
    <t>DD377</t>
  </si>
  <si>
    <t>GG518</t>
  </si>
  <si>
    <t>GG510</t>
  </si>
  <si>
    <t>B8WC2FC5G</t>
  </si>
  <si>
    <t>GG558</t>
  </si>
  <si>
    <t>GG563</t>
  </si>
  <si>
    <t>B8WCJ561F</t>
  </si>
  <si>
    <t>C7S8K461B</t>
  </si>
  <si>
    <t>DD471</t>
  </si>
  <si>
    <t>C7S8K4617</t>
  </si>
  <si>
    <t>GGAGP</t>
  </si>
  <si>
    <t>DMW72FC5F</t>
  </si>
  <si>
    <t>GGAFX</t>
  </si>
  <si>
    <t>DMW72FC57</t>
  </si>
  <si>
    <t>GG876</t>
  </si>
  <si>
    <t>DMW7L661G</t>
  </si>
  <si>
    <t>GGAPP</t>
  </si>
  <si>
    <t>DMW7L661F</t>
  </si>
  <si>
    <t>DMW7L6617</t>
  </si>
  <si>
    <t>D3W52G61G</t>
  </si>
  <si>
    <t>D3W52G61F</t>
  </si>
  <si>
    <t>DD459</t>
  </si>
  <si>
    <t>D3W52G617</t>
  </si>
  <si>
    <t>DD458</t>
  </si>
  <si>
    <t>D3W52EC5G</t>
  </si>
  <si>
    <t>D3W52EC5F</t>
  </si>
  <si>
    <t>D3W52EC57</t>
  </si>
  <si>
    <t>HB</t>
  </si>
  <si>
    <t>5MT</t>
  </si>
  <si>
    <t>Si</t>
  </si>
  <si>
    <t>7"</t>
  </si>
  <si>
    <t>Cámara</t>
  </si>
  <si>
    <t>M</t>
  </si>
  <si>
    <t>E</t>
  </si>
  <si>
    <t>4AT</t>
  </si>
  <si>
    <t>SD</t>
  </si>
  <si>
    <t>6MT</t>
  </si>
  <si>
    <t>CVT</t>
  </si>
  <si>
    <t>5"</t>
  </si>
  <si>
    <t>Ambos</t>
  </si>
  <si>
    <t>6AT</t>
  </si>
  <si>
    <t>A</t>
  </si>
  <si>
    <t>TCP</t>
  </si>
  <si>
    <t>Sensor</t>
  </si>
  <si>
    <t xml:space="preserve">Mirrorlink </t>
  </si>
  <si>
    <t>8"</t>
  </si>
  <si>
    <t>MT 4x2</t>
  </si>
  <si>
    <t>SI</t>
  </si>
  <si>
    <t>MirrorLink</t>
  </si>
  <si>
    <t>AT 4x2</t>
  </si>
  <si>
    <t>6MT 4x2</t>
  </si>
  <si>
    <t>Nav GPS</t>
  </si>
  <si>
    <t>6AT 4x2</t>
  </si>
  <si>
    <t>6AT 4x4</t>
  </si>
  <si>
    <t>6,2"</t>
  </si>
  <si>
    <t>MB</t>
  </si>
  <si>
    <t>AT</t>
  </si>
  <si>
    <t>GG575</t>
  </si>
  <si>
    <t>GRAND I-10 BA 5DR 1.2 5M/T GLS 2AB AC ABS PE</t>
  </si>
  <si>
    <t>Precio Sugerido Fleetsale</t>
  </si>
  <si>
    <t>MRG Fleetsale</t>
  </si>
  <si>
    <t xml:space="preserve"> Precio Lista Sugerido</t>
  </si>
  <si>
    <t>Precio final sin Financiamiento</t>
  </si>
  <si>
    <t>Precio Fleetsale Sugerido</t>
  </si>
  <si>
    <t>Descuento por Fleetsale</t>
  </si>
  <si>
    <t>B4S6K2615 D D453</t>
  </si>
  <si>
    <t>B4S6K2615 D D452</t>
  </si>
  <si>
    <t>B4S6K3615 G G375</t>
  </si>
  <si>
    <t>B4S6K3615 G G575</t>
  </si>
  <si>
    <t>B4S6K361B G G457</t>
  </si>
  <si>
    <t>B4S4K3615 D D377</t>
  </si>
  <si>
    <t>B4S4K3615 D D327</t>
  </si>
  <si>
    <t>B4S4K3615 G G510</t>
  </si>
  <si>
    <t>B4S4K3615 G G518</t>
  </si>
  <si>
    <t>SBS6K4617 D D803</t>
  </si>
  <si>
    <t>SBS6D2617 D D806</t>
  </si>
  <si>
    <t>SBS6D261B D D806</t>
  </si>
  <si>
    <t>ACCENT RB SDN 1.6 CRDI 6M/T GL 2AB AC</t>
  </si>
  <si>
    <t>SBS4K4617 D D809</t>
  </si>
  <si>
    <t>SBS4K461V D D810</t>
  </si>
  <si>
    <t>A0W5D2617 G G345</t>
  </si>
  <si>
    <t>A0W5D261F G G345</t>
  </si>
  <si>
    <t>DMW7L6617 G G876</t>
  </si>
  <si>
    <t>DMW7L661F G GAFX</t>
  </si>
  <si>
    <t>DMW7L661G G GAGP</t>
  </si>
  <si>
    <t>DMW7L661G G GAPP</t>
  </si>
  <si>
    <t>DMW72FC57 G G876</t>
  </si>
  <si>
    <t>DMW72FC5F G GAFX</t>
  </si>
  <si>
    <t>B8WC2FC5G G G563</t>
  </si>
  <si>
    <t>B8WC2FC5G G G558</t>
  </si>
  <si>
    <t>G2S6K6A1TEV1 G GA95</t>
  </si>
  <si>
    <t>GDB96B85D</t>
  </si>
  <si>
    <t>i30 PD</t>
  </si>
  <si>
    <t>Apple/Android</t>
  </si>
  <si>
    <t>I-30 PD 1.6 MT VALUE</t>
  </si>
  <si>
    <t>I-30 PD 1.6 AT VALUE</t>
  </si>
  <si>
    <t>I-30 PD 2.0 AT PREMIUM</t>
  </si>
  <si>
    <t>AZERA IG</t>
  </si>
  <si>
    <t>AZERA IG 3.0 AT PREMIUM</t>
  </si>
  <si>
    <t>8AT</t>
  </si>
  <si>
    <t>AZERA IG 3.0 AT LIMITED</t>
  </si>
  <si>
    <t>B8WCJ561F G G880</t>
  </si>
  <si>
    <t>GRAND SANTA FE NC 3.3 AT VALUE</t>
  </si>
  <si>
    <t>GG880</t>
  </si>
  <si>
    <t>G8S4J7A1J</t>
  </si>
  <si>
    <t>DD172</t>
  </si>
  <si>
    <t>G8S4J7A1J D D172</t>
  </si>
  <si>
    <t>GG221</t>
  </si>
  <si>
    <t>G8S4J7A1J G G221</t>
  </si>
  <si>
    <t>G3S62GA1F</t>
  </si>
  <si>
    <t>GGAE1</t>
  </si>
  <si>
    <t>G3S6D2617</t>
  </si>
  <si>
    <t>GGADB</t>
  </si>
  <si>
    <t>G3S6D261F</t>
  </si>
  <si>
    <t>GGADC</t>
  </si>
  <si>
    <t>ELANTRA AD 1.6 MT VALUE</t>
  </si>
  <si>
    <t>ELANTRA AD 1.6 AT PLUS</t>
  </si>
  <si>
    <t>ELANTRA AD 1.6 MT PREMIUM</t>
  </si>
  <si>
    <t>ELANTRA AD 1.6 AT PREMIUM</t>
  </si>
  <si>
    <t>ELANTRA AD 1.6 AT LIMITED</t>
  </si>
  <si>
    <t>TUCSON TL 2.0 MT PLUS</t>
  </si>
  <si>
    <t>TUCSON TL 2.0 AT PLUS</t>
  </si>
  <si>
    <t>TUCSON TL 2.0 MT VALUE</t>
  </si>
  <si>
    <t>TUCSON TL 2.0 MT 4WD VALUE</t>
  </si>
  <si>
    <t>6MT 4x4</t>
  </si>
  <si>
    <t>TUCSON TL 2.0 AT VALUE</t>
  </si>
  <si>
    <t>TUCSON TL 2.0 AT 4WD LIMITED</t>
  </si>
  <si>
    <t>DDAKG</t>
  </si>
  <si>
    <t>D3W52G617 D DAKG</t>
  </si>
  <si>
    <t>DDAKK</t>
  </si>
  <si>
    <t>D3W52G617 D DAKK</t>
  </si>
  <si>
    <t>D3W52G618</t>
  </si>
  <si>
    <t>DDAKJ</t>
  </si>
  <si>
    <t>D3W52G618 D DAKJ</t>
  </si>
  <si>
    <t>DDAKH</t>
  </si>
  <si>
    <t>D3W52G61F D DAKH</t>
  </si>
  <si>
    <t>DDAKL</t>
  </si>
  <si>
    <t>D3W52G61F D DAKL</t>
  </si>
  <si>
    <t>GGCJB</t>
  </si>
  <si>
    <t>D3W52G61G G GCJB</t>
  </si>
  <si>
    <t>DDADJ</t>
  </si>
  <si>
    <t>F2S4D2617 D DADJ</t>
  </si>
  <si>
    <t>GGCE5</t>
  </si>
  <si>
    <t>F2S4D2617 G GCE5</t>
  </si>
  <si>
    <t>DDADU</t>
  </si>
  <si>
    <t>F2S4D261F D DADU</t>
  </si>
  <si>
    <t>GGCE6</t>
  </si>
  <si>
    <t>F2S4D261F G GCE6</t>
  </si>
  <si>
    <t>GGCE7</t>
  </si>
  <si>
    <t>F2S4D261F G GCE7</t>
  </si>
  <si>
    <t>G3S6D2617 G GADB</t>
  </si>
  <si>
    <t>G3S6D261F G GADC</t>
  </si>
  <si>
    <t>GRAND SANTA FE NC PE</t>
  </si>
  <si>
    <t>TUCSON TL 2.0 CRDI E6 MT PLUS</t>
  </si>
  <si>
    <t>TUCSON TL 2.0 CRDI E6 AT PLUS</t>
  </si>
  <si>
    <t>TUCSON TL 2.0 CRDI E6 MT VALUE</t>
  </si>
  <si>
    <t>D3W52EC57 D DAKV</t>
  </si>
  <si>
    <t>D3W52EC5F D DAKX</t>
  </si>
  <si>
    <t>D3W52EC57 D DAKW</t>
  </si>
  <si>
    <t>DDAKV</t>
  </si>
  <si>
    <t>DDAKW</t>
  </si>
  <si>
    <t>DDAKX</t>
  </si>
  <si>
    <t>ELANTRA AD 1.6 MT SEL</t>
  </si>
  <si>
    <t>F2S4D2617 D DADI</t>
  </si>
  <si>
    <t>CRETA GS 1.6 MT GL 2AB ABS</t>
  </si>
  <si>
    <t>A0W5D2617 D D469</t>
  </si>
  <si>
    <t>TUCSON TL 2.0 CRDI E6 AT 4WD LIMITED</t>
  </si>
  <si>
    <t>D3W52EC5G G GCJE</t>
  </si>
  <si>
    <t>DD469</t>
  </si>
  <si>
    <t>GGCJE</t>
  </si>
  <si>
    <t>DDADI</t>
  </si>
  <si>
    <t>G2S6K6A1TEV1</t>
  </si>
  <si>
    <t>GGA95</t>
  </si>
  <si>
    <t>TC</t>
  </si>
  <si>
    <t xml:space="preserve">TUCSON TL </t>
  </si>
  <si>
    <r>
      <t xml:space="preserve">SANTA FE TM </t>
    </r>
    <r>
      <rPr>
        <b/>
        <sz val="12"/>
        <color rgb="FFFF0000"/>
        <rFont val="Calibri"/>
        <family val="2"/>
        <scheme val="minor"/>
      </rPr>
      <t>(Nuevo)</t>
    </r>
  </si>
  <si>
    <t>SANTA FE TM 2.4 MT 2F PLUS</t>
  </si>
  <si>
    <t>5 Pas.</t>
  </si>
  <si>
    <t>SANTA FE TM 2.4 MT PLUS</t>
  </si>
  <si>
    <t>7 Pas.</t>
  </si>
  <si>
    <t>SANTA FE TM 2.4 AT PLUS</t>
  </si>
  <si>
    <t>SANTA FE TM 2.4 AT VALUE</t>
  </si>
  <si>
    <t>SANTA FE TM 2.4 AT 4WD VALUE</t>
  </si>
  <si>
    <t>SANTA FE TM 2.4 AT 4WD LIMITED</t>
  </si>
  <si>
    <t>SANTA FE TM 2.2 CRDI E6 MT PLUS</t>
  </si>
  <si>
    <t>SANTA FE TM 2.2 CRDI E6 AT PLUS</t>
  </si>
  <si>
    <t>8AT 4x2</t>
  </si>
  <si>
    <t>SANTA FE TM 2.2 CRDI E6 AT VALUE</t>
  </si>
  <si>
    <t>SANTA FE TM 2.2 CRDI E6 AT 4WD VALUE</t>
  </si>
  <si>
    <t>SANTA FE TM 2.2 CRDI E6 AT 4WD LIMITED</t>
  </si>
  <si>
    <t>8AT 4x4</t>
  </si>
  <si>
    <t>S1W5L6617 D D525</t>
  </si>
  <si>
    <t>S1W7L6617 D D525</t>
  </si>
  <si>
    <t>S1W7L661F D D526</t>
  </si>
  <si>
    <t>S1W7L661F G GAIO</t>
  </si>
  <si>
    <t>S1W7L661G G GAIO</t>
  </si>
  <si>
    <t>S1W7L661G G GAHG</t>
  </si>
  <si>
    <t>S1W72FC57 D D525</t>
  </si>
  <si>
    <t>S1W72FC5J D D526</t>
  </si>
  <si>
    <t>S1W72FC5J G GAIO</t>
  </si>
  <si>
    <t>S1W72FC5K G GAIO</t>
  </si>
  <si>
    <t>S1W72FC5K G GAHG</t>
  </si>
  <si>
    <t>SBS6K4617 D DAPK</t>
  </si>
  <si>
    <t>SBS4K4617 D DAPL</t>
  </si>
  <si>
    <t>SBS4K4617 D DAPG</t>
  </si>
  <si>
    <t>SBS41EC57 D DAPH</t>
  </si>
  <si>
    <t>C7S8K4617 S S240</t>
  </si>
  <si>
    <t>C7S8K4617 D D707</t>
  </si>
  <si>
    <t>C7S8K461B D D707</t>
  </si>
  <si>
    <t>DD707</t>
  </si>
  <si>
    <t>SS240</t>
  </si>
  <si>
    <t>GGLSR</t>
  </si>
  <si>
    <t>S1W5L6617</t>
  </si>
  <si>
    <t>DD372</t>
  </si>
  <si>
    <t>DD525</t>
  </si>
  <si>
    <t>S1W72FC57</t>
  </si>
  <si>
    <t>S1W72FC5J</t>
  </si>
  <si>
    <t>DD373</t>
  </si>
  <si>
    <t>DD526</t>
  </si>
  <si>
    <t>GGAIO</t>
  </si>
  <si>
    <t>GGANC</t>
  </si>
  <si>
    <t>S1W72FC5K</t>
  </si>
  <si>
    <t>GGAHG</t>
  </si>
  <si>
    <t>GGAJJ</t>
  </si>
  <si>
    <t>S1W7L6617</t>
  </si>
  <si>
    <t>S1W7L661F</t>
  </si>
  <si>
    <t>S1W7L661G</t>
  </si>
  <si>
    <t>H-1 TQ MB 2.5 CRDI AT 9S FL</t>
  </si>
  <si>
    <t>GDB96B85D G GLSR</t>
  </si>
  <si>
    <t>MINIBUS H-1 Facelift</t>
  </si>
  <si>
    <t>5AT</t>
  </si>
  <si>
    <t>CRETA GS 1.6 MT VALUE FL</t>
  </si>
  <si>
    <t>CRETA GS 1,6 AT VALUE FL</t>
  </si>
  <si>
    <t>TUCSON TL 2.0 MT PLUS FL</t>
  </si>
  <si>
    <t>TUCSON TL 2.0 MT 4WD PLUS FL</t>
  </si>
  <si>
    <t>TUCSON TL 2.0 AT PLUS FL</t>
  </si>
  <si>
    <t>TUCSON TL 2.0 AT VALUE FL</t>
  </si>
  <si>
    <t>TUCSON TL 2.0 CRDi MT VALUE FL</t>
  </si>
  <si>
    <r>
      <t xml:space="preserve">TUCSON TL FL </t>
    </r>
    <r>
      <rPr>
        <b/>
        <sz val="12"/>
        <color rgb="FFFF0000"/>
        <rFont val="Calibri"/>
        <family val="2"/>
        <scheme val="minor"/>
      </rPr>
      <t>(Nuevo)</t>
    </r>
  </si>
  <si>
    <r>
      <t xml:space="preserve">CRETA FL </t>
    </r>
    <r>
      <rPr>
        <b/>
        <sz val="12"/>
        <color rgb="FFFF0000"/>
        <rFont val="Calibri"/>
        <family val="2"/>
        <scheme val="minor"/>
      </rPr>
      <t>(nuevo)</t>
    </r>
  </si>
  <si>
    <t>A0W5D2617 G G764</t>
  </si>
  <si>
    <t>A0W5D261F G G764</t>
  </si>
  <si>
    <t>D3W52G617 D DAX0</t>
  </si>
  <si>
    <t>D3W52G618 D DAX1</t>
  </si>
  <si>
    <t>D3W52G61F D DAX0</t>
  </si>
  <si>
    <t>D3W52G61F D DARC</t>
  </si>
  <si>
    <t>D3W52EC57 D DARB</t>
  </si>
  <si>
    <t>B8WC2FC5G G GA34</t>
  </si>
  <si>
    <t>GG764</t>
  </si>
  <si>
    <t>GGA34</t>
  </si>
  <si>
    <t>DDARB</t>
  </si>
  <si>
    <t>DDAR9</t>
  </si>
  <si>
    <t>DDARA</t>
  </si>
  <si>
    <t>DDARC</t>
  </si>
  <si>
    <r>
      <t xml:space="preserve">CRETA FL </t>
    </r>
    <r>
      <rPr>
        <b/>
        <sz val="12"/>
        <color rgb="FFFF0000"/>
        <rFont val="Calibri"/>
        <family val="2"/>
        <scheme val="minor"/>
      </rPr>
      <t>(Nuevo)</t>
    </r>
  </si>
  <si>
    <t>TUCSON TL</t>
  </si>
  <si>
    <t>Nuevo</t>
  </si>
  <si>
    <t>CRETA GS 1.6 MT PLUS FL</t>
  </si>
  <si>
    <t>TUCSON TL 2.0 MT VALUE FL</t>
  </si>
  <si>
    <t>Tucson TL 2.0 AT 4WD LIMITED FL</t>
  </si>
  <si>
    <t>TUCSON TL 2.0 CRDi MT PLUS FL</t>
  </si>
  <si>
    <t>A0W5D2617 D D672</t>
  </si>
  <si>
    <t>D3W52G617 D DARB</t>
  </si>
  <si>
    <t>TUCSON TL 2.0 AT 4WD LIMITED FL</t>
  </si>
  <si>
    <t>D3W52G61G G GCSF</t>
  </si>
  <si>
    <t>D3W52EC57 D DAR9</t>
  </si>
  <si>
    <t>DD581</t>
  </si>
  <si>
    <t>A0W5D2617 D D581</t>
  </si>
  <si>
    <t>C7S8K4617 D D471</t>
  </si>
  <si>
    <t>C7S8K461B D D471</t>
  </si>
  <si>
    <t>DDAX0</t>
  </si>
  <si>
    <t>D3W52G617 D DAR9</t>
  </si>
  <si>
    <t>D3W52G618 D DARA</t>
  </si>
  <si>
    <t>DDAX1</t>
  </si>
  <si>
    <t>D3W52G61F D DAR9</t>
  </si>
  <si>
    <t>GGCSF</t>
  </si>
  <si>
    <t>G3S62GA1F G GAE1</t>
  </si>
  <si>
    <t>S1W5L6617 D D372</t>
  </si>
  <si>
    <t>S1W5L6617 D D458</t>
  </si>
  <si>
    <t>S1W72FC57 D D372</t>
  </si>
  <si>
    <t>S1W72FC57 D D458</t>
  </si>
  <si>
    <t>S1W72FC5J D D373</t>
  </si>
  <si>
    <t>S1W72FC5J D D459</t>
  </si>
  <si>
    <t>S1W72FC5K G GAJJ</t>
  </si>
  <si>
    <t>S1W72FC5K G GANC</t>
  </si>
  <si>
    <t>S1W7L6617 D D372</t>
  </si>
  <si>
    <t>S1W7L6617 D D458</t>
  </si>
  <si>
    <t>S1W7L661F D D373</t>
  </si>
  <si>
    <t>S1W7L661F D D459</t>
  </si>
  <si>
    <t>S1W7L661F G GANC</t>
  </si>
  <si>
    <t>S1W7L661G G GAJJ</t>
  </si>
  <si>
    <t>S1W7L661G G GANC</t>
  </si>
  <si>
    <t>SBS41EC57 D DAC9</t>
  </si>
  <si>
    <t>DDAPH</t>
  </si>
  <si>
    <t>SBS4K4617 D D807</t>
  </si>
  <si>
    <t>DDAPL</t>
  </si>
  <si>
    <t>SBS4K4617 D D808</t>
  </si>
  <si>
    <t>DDAPK</t>
  </si>
  <si>
    <t>SBS6K4617 D D802</t>
  </si>
  <si>
    <t>D3W52G61G G GDCB</t>
  </si>
  <si>
    <t>D3W52EC57 D DAX0</t>
  </si>
  <si>
    <t>G2S6K6A1TEV1 G GAQH</t>
  </si>
  <si>
    <t>PRECIOS SUGERIDOS DE VENTA FLEETSALE N° 04 -2018</t>
  </si>
  <si>
    <t>Vigencia: desde 09 de Julio de 2018</t>
  </si>
  <si>
    <t>G3S62GA1F G GAF0</t>
  </si>
  <si>
    <t>GRAND SANTA FE NC 5DR 2.2 CRDI E6 6A/T 4WD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</si>
</sst>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&quot;$&quot;* #,##0_ ;_ &quot;$&quot;* \-#,##0_ ;_ &quot;$&quot;* &quot;-&quot;_ ;_ @_ 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#,###\ &quot;Kg&quot;"/>
    <numFmt numFmtId="169" formatCode="_(&quot;$&quot;* #,##0_);_(&quot;$&quot;* \(#,##0\);_(&quot;$&quot;* &quot;-&quot;_);_(@_)"/>
    <numFmt numFmtId="170" formatCode="#,###\ &quot;Pas.&quot;"/>
    <numFmt numFmtId="171" formatCode="_-* #,##0_-;\-* #,##0_-;_-* &quot;-&quot;??_-;_-@_-"/>
    <numFmt numFmtId="172" formatCode="0.0%"/>
    <numFmt numFmtId="173" formatCode="[$USD]\ #,##0"/>
    <numFmt numFmtId="174" formatCode="_-&quot;$&quot;\ * #,##0_-;\-&quot;$&quot;\ * #,##0_-;_-&quot;$&quot;\ 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9"/>
      <name val="Courier New"/>
      <family val="3"/>
    </font>
    <font>
      <b/>
      <sz val="9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4">
    <xf numFmtId="0" fontId="0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left" vertical="center"/>
    </xf>
    <xf numFmtId="168" fontId="17" fillId="0" borderId="3" xfId="3" applyNumberFormat="1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3" fontId="18" fillId="0" borderId="4" xfId="3" applyNumberFormat="1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3" fontId="17" fillId="0" borderId="3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2" fillId="0" borderId="0" xfId="3" applyFont="1" applyAlignment="1">
      <alignment vertical="center"/>
    </xf>
    <xf numFmtId="170" fontId="17" fillId="0" borderId="3" xfId="3" applyNumberFormat="1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3" fontId="17" fillId="0" borderId="0" xfId="3" applyNumberFormat="1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 shrinkToFit="1"/>
    </xf>
    <xf numFmtId="0" fontId="10" fillId="2" borderId="5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/>
    </xf>
    <xf numFmtId="0" fontId="24" fillId="2" borderId="5" xfId="3" applyFont="1" applyFill="1" applyBorder="1" applyAlignment="1">
      <alignment horizontal="center" vertical="center" wrapText="1" shrinkToFit="1"/>
    </xf>
    <xf numFmtId="0" fontId="10" fillId="2" borderId="6" xfId="3" applyFont="1" applyFill="1" applyBorder="1" applyAlignment="1">
      <alignment horizontal="center" vertical="center" wrapText="1" shrinkToFit="1"/>
    </xf>
    <xf numFmtId="0" fontId="10" fillId="2" borderId="0" xfId="3" applyFont="1" applyFill="1" applyBorder="1" applyAlignment="1">
      <alignment horizontal="center" vertical="center" wrapText="1" shrinkToFit="1"/>
    </xf>
    <xf numFmtId="0" fontId="3" fillId="0" borderId="0" xfId="3" applyFill="1" applyAlignment="1">
      <alignment vertical="center"/>
    </xf>
    <xf numFmtId="0" fontId="9" fillId="2" borderId="7" xfId="3" applyFont="1" applyFill="1" applyBorder="1" applyAlignment="1">
      <alignment horizontal="centerContinuous" vertical="center"/>
    </xf>
    <xf numFmtId="0" fontId="25" fillId="0" borderId="0" xfId="3" applyFont="1" applyAlignment="1">
      <alignment vertical="center"/>
    </xf>
    <xf numFmtId="0" fontId="25" fillId="0" borderId="0" xfId="3" applyFont="1" applyAlignment="1">
      <alignment horizontal="center" vertical="center"/>
    </xf>
    <xf numFmtId="0" fontId="26" fillId="0" borderId="0" xfId="3" applyFont="1" applyFill="1" applyAlignment="1">
      <alignment horizontal="centerContinuous" vertical="center"/>
    </xf>
    <xf numFmtId="0" fontId="29" fillId="0" borderId="0" xfId="3" applyFont="1" applyFill="1" applyAlignment="1">
      <alignment horizontal="centerContinuous" vertical="center"/>
    </xf>
    <xf numFmtId="0" fontId="30" fillId="0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left" vertical="center"/>
    </xf>
    <xf numFmtId="171" fontId="33" fillId="0" borderId="0" xfId="1" applyNumberFormat="1" applyFont="1" applyFill="1" applyBorder="1" applyAlignment="1">
      <alignment vertical="center"/>
    </xf>
    <xf numFmtId="0" fontId="32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6" fillId="0" borderId="0" xfId="3" applyFont="1" applyFill="1" applyBorder="1" applyAlignment="1">
      <alignment horizontal="centerContinuous" vertical="center"/>
    </xf>
    <xf numFmtId="0" fontId="34" fillId="0" borderId="0" xfId="3" applyFont="1" applyAlignment="1">
      <alignment horizontal="centerContinuous" vertical="center"/>
    </xf>
    <xf numFmtId="0" fontId="9" fillId="2" borderId="7" xfId="3" applyFont="1" applyFill="1" applyBorder="1" applyAlignment="1">
      <alignment horizontal="center" vertical="center"/>
    </xf>
    <xf numFmtId="0" fontId="35" fillId="4" borderId="0" xfId="7" applyFont="1" applyFill="1" applyBorder="1" applyAlignment="1">
      <alignment horizontal="left" vertical="center"/>
    </xf>
    <xf numFmtId="0" fontId="37" fillId="2" borderId="7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5" fontId="38" fillId="6" borderId="7" xfId="7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12" fillId="4" borderId="0" xfId="3" applyFont="1" applyFill="1" applyBorder="1" applyAlignment="1">
      <alignment vertical="center"/>
    </xf>
    <xf numFmtId="171" fontId="39" fillId="0" borderId="0" xfId="1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center" vertical="center"/>
    </xf>
    <xf numFmtId="165" fontId="38" fillId="6" borderId="7" xfId="7" applyNumberFormat="1" applyFont="1" applyFill="1" applyBorder="1" applyAlignment="1">
      <alignment vertical="center" wrapText="1"/>
    </xf>
    <xf numFmtId="171" fontId="17" fillId="0" borderId="0" xfId="8" applyNumberFormat="1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 vertical="center" wrapText="1" shrinkToFit="1"/>
    </xf>
    <xf numFmtId="0" fontId="8" fillId="5" borderId="0" xfId="7" applyFont="1" applyFill="1" applyBorder="1" applyAlignment="1">
      <alignment vertical="center"/>
    </xf>
    <xf numFmtId="0" fontId="35" fillId="4" borderId="0" xfId="7" applyFont="1" applyFill="1" applyBorder="1" applyAlignment="1">
      <alignment vertical="center"/>
    </xf>
    <xf numFmtId="0" fontId="18" fillId="0" borderId="4" xfId="3" applyFont="1" applyFill="1" applyBorder="1" applyAlignment="1">
      <alignment vertical="center"/>
    </xf>
    <xf numFmtId="169" fontId="23" fillId="0" borderId="4" xfId="3" applyNumberFormat="1" applyFont="1" applyFill="1" applyBorder="1" applyAlignment="1">
      <alignment horizontal="center" vertical="center"/>
    </xf>
    <xf numFmtId="3" fontId="17" fillId="4" borderId="0" xfId="3" applyNumberFormat="1" applyFont="1" applyFill="1" applyBorder="1" applyAlignment="1">
      <alignment horizontal="center" vertical="center"/>
    </xf>
    <xf numFmtId="169" fontId="23" fillId="0" borderId="3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vertical="center"/>
    </xf>
    <xf numFmtId="169" fontId="23" fillId="0" borderId="0" xfId="3" applyNumberFormat="1" applyFont="1" applyFill="1" applyBorder="1" applyAlignment="1">
      <alignment horizontal="center" vertical="center"/>
    </xf>
    <xf numFmtId="0" fontId="43" fillId="0" borderId="0" xfId="3" applyFont="1" applyFill="1" applyAlignment="1">
      <alignment horizontal="center" vertical="center"/>
    </xf>
    <xf numFmtId="0" fontId="36" fillId="0" borderId="0" xfId="3" applyFont="1" applyFill="1" applyAlignment="1">
      <alignment vertical="center"/>
    </xf>
    <xf numFmtId="0" fontId="36" fillId="0" borderId="0" xfId="3" applyFont="1" applyFill="1" applyAlignment="1">
      <alignment horizontal="center" vertical="center"/>
    </xf>
    <xf numFmtId="0" fontId="25" fillId="4" borderId="0" xfId="3" applyFont="1" applyFill="1" applyBorder="1" applyAlignment="1">
      <alignment vertical="center"/>
    </xf>
    <xf numFmtId="171" fontId="41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8" fillId="4" borderId="0" xfId="6" applyFont="1" applyFill="1" applyAlignment="1">
      <alignment horizontal="center" vertical="center" wrapText="1"/>
    </xf>
    <xf numFmtId="0" fontId="0" fillId="4" borderId="0" xfId="0" applyFill="1"/>
    <xf numFmtId="0" fontId="27" fillId="4" borderId="0" xfId="6" applyFont="1" applyFill="1" applyAlignment="1">
      <alignment horizontal="center" vertical="center"/>
    </xf>
    <xf numFmtId="0" fontId="31" fillId="4" borderId="0" xfId="6" applyFont="1" applyFill="1" applyBorder="1" applyAlignment="1">
      <alignment horizontal="left" vertical="center"/>
    </xf>
    <xf numFmtId="0" fontId="34" fillId="0" borderId="0" xfId="6" applyFont="1" applyAlignment="1">
      <alignment horizontal="centerContinuous" vertical="center"/>
    </xf>
    <xf numFmtId="0" fontId="6" fillId="4" borderId="0" xfId="6" applyFont="1" applyFill="1" applyBorder="1" applyAlignment="1">
      <alignment horizontal="centerContinuous" vertical="center"/>
    </xf>
    <xf numFmtId="0" fontId="37" fillId="2" borderId="7" xfId="6" applyFont="1" applyFill="1" applyBorder="1" applyAlignment="1">
      <alignment horizontal="center" vertical="center" wrapText="1" shrinkToFit="1"/>
    </xf>
    <xf numFmtId="0" fontId="35" fillId="5" borderId="7" xfId="7" applyFont="1" applyFill="1" applyBorder="1" applyAlignment="1">
      <alignment horizontal="center" vertical="center" wrapText="1"/>
    </xf>
    <xf numFmtId="169" fontId="23" fillId="4" borderId="4" xfId="6" applyNumberFormat="1" applyFont="1" applyFill="1" applyBorder="1" applyAlignment="1">
      <alignment horizontal="center" vertical="center"/>
    </xf>
    <xf numFmtId="171" fontId="0" fillId="4" borderId="0" xfId="8" applyNumberFormat="1" applyFont="1" applyFill="1"/>
    <xf numFmtId="171" fontId="17" fillId="4" borderId="0" xfId="5" applyNumberFormat="1" applyFont="1" applyFill="1" applyBorder="1" applyAlignment="1">
      <alignment horizontal="center" vertical="center"/>
    </xf>
    <xf numFmtId="0" fontId="28" fillId="4" borderId="0" xfId="6" applyFont="1" applyFill="1" applyAlignment="1">
      <alignment horizontal="center" vertical="center" wrapText="1"/>
    </xf>
    <xf numFmtId="0" fontId="31" fillId="0" borderId="0" xfId="3" applyFont="1" applyFill="1" applyAlignment="1">
      <alignment horizontal="left" vertical="center"/>
    </xf>
    <xf numFmtId="0" fontId="31" fillId="0" borderId="0" xfId="3" applyFont="1" applyFill="1" applyBorder="1" applyAlignment="1">
      <alignment horizontal="left" vertical="center"/>
    </xf>
    <xf numFmtId="0" fontId="35" fillId="0" borderId="0" xfId="7" applyFont="1" applyFill="1" applyBorder="1" applyAlignment="1">
      <alignment horizontal="left" vertical="center"/>
    </xf>
    <xf numFmtId="0" fontId="40" fillId="0" borderId="0" xfId="3" applyFont="1" applyFill="1" applyBorder="1" applyAlignment="1">
      <alignment horizontal="left" vertical="center"/>
    </xf>
    <xf numFmtId="3" fontId="42" fillId="0" borderId="0" xfId="3" applyNumberFormat="1" applyFont="1" applyFill="1" applyBorder="1" applyAlignment="1">
      <alignment horizontal="left" vertical="center"/>
    </xf>
    <xf numFmtId="0" fontId="44" fillId="0" borderId="0" xfId="3" applyFont="1" applyFill="1" applyAlignment="1">
      <alignment horizontal="left" vertical="center"/>
    </xf>
    <xf numFmtId="0" fontId="9" fillId="2" borderId="9" xfId="6" applyFont="1" applyFill="1" applyBorder="1" applyAlignment="1">
      <alignment horizontal="center" vertical="center"/>
    </xf>
    <xf numFmtId="169" fontId="23" fillId="4" borderId="10" xfId="6" applyNumberFormat="1" applyFont="1" applyFill="1" applyBorder="1" applyAlignment="1">
      <alignment horizontal="left" vertical="center"/>
    </xf>
    <xf numFmtId="0" fontId="2" fillId="4" borderId="0" xfId="11" applyFont="1" applyFill="1" applyBorder="1"/>
    <xf numFmtId="0" fontId="45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17" fillId="0" borderId="0" xfId="3" applyFont="1" applyFill="1" applyBorder="1" applyAlignment="1">
      <alignment horizontal="left" vertical="center"/>
    </xf>
    <xf numFmtId="168" fontId="17" fillId="0" borderId="0" xfId="3" applyNumberFormat="1" applyFont="1" applyFill="1" applyBorder="1" applyAlignment="1">
      <alignment horizontal="center" vertical="center"/>
    </xf>
    <xf numFmtId="169" fontId="17" fillId="0" borderId="0" xfId="3" applyNumberFormat="1" applyFont="1" applyFill="1" applyBorder="1" applyAlignment="1">
      <alignment horizontal="center" vertical="center"/>
    </xf>
    <xf numFmtId="0" fontId="46" fillId="4" borderId="0" xfId="6" applyFont="1" applyFill="1" applyAlignment="1">
      <alignment vertical="center"/>
    </xf>
    <xf numFmtId="0" fontId="27" fillId="4" borderId="0" xfId="6" applyFont="1" applyFill="1" applyAlignment="1">
      <alignment vertical="center"/>
    </xf>
    <xf numFmtId="0" fontId="18" fillId="0" borderId="0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9" fillId="2" borderId="8" xfId="6" applyFont="1" applyFill="1" applyBorder="1" applyAlignment="1">
      <alignment horizontal="center" vertical="center"/>
    </xf>
    <xf numFmtId="0" fontId="9" fillId="2" borderId="12" xfId="6" applyFont="1" applyFill="1" applyBorder="1" applyAlignment="1">
      <alignment horizontal="center" vertical="center"/>
    </xf>
    <xf numFmtId="0" fontId="37" fillId="4" borderId="11" xfId="0" applyFont="1" applyFill="1" applyBorder="1"/>
    <xf numFmtId="0" fontId="35" fillId="5" borderId="0" xfId="7" applyFont="1" applyFill="1" applyBorder="1" applyAlignment="1">
      <alignment horizontal="center" vertical="center" wrapText="1"/>
    </xf>
    <xf numFmtId="171" fontId="23" fillId="0" borderId="0" xfId="1" applyNumberFormat="1" applyFont="1" applyFill="1" applyBorder="1" applyAlignment="1">
      <alignment horizontal="center" vertical="center"/>
    </xf>
    <xf numFmtId="172" fontId="23" fillId="0" borderId="0" xfId="2" applyNumberFormat="1" applyFont="1" applyFill="1" applyBorder="1" applyAlignment="1">
      <alignment horizontal="center" vertical="center"/>
    </xf>
    <xf numFmtId="0" fontId="35" fillId="5" borderId="0" xfId="7" applyFont="1" applyFill="1" applyBorder="1" applyAlignment="1">
      <alignment horizontal="center" vertical="center"/>
    </xf>
    <xf numFmtId="0" fontId="47" fillId="0" borderId="0" xfId="7" applyFont="1" applyFill="1" applyBorder="1" applyAlignment="1">
      <alignment horizontal="center" vertical="center" wrapText="1"/>
    </xf>
    <xf numFmtId="3" fontId="42" fillId="4" borderId="0" xfId="3" applyNumberFormat="1" applyFont="1" applyFill="1" applyBorder="1" applyAlignment="1">
      <alignment horizontal="left" vertical="center"/>
    </xf>
    <xf numFmtId="173" fontId="23" fillId="0" borderId="0" xfId="3" applyNumberFormat="1" applyFont="1" applyFill="1" applyBorder="1" applyAlignment="1">
      <alignment horizontal="center" vertical="center"/>
    </xf>
    <xf numFmtId="169" fontId="48" fillId="0" borderId="0" xfId="3" applyNumberFormat="1" applyFont="1" applyFill="1" applyBorder="1" applyAlignment="1">
      <alignment horizontal="center" vertical="center"/>
    </xf>
    <xf numFmtId="0" fontId="47" fillId="5" borderId="0" xfId="7" applyFont="1" applyFill="1" applyBorder="1" applyAlignment="1">
      <alignment horizontal="center" vertical="center"/>
    </xf>
    <xf numFmtId="174" fontId="23" fillId="0" borderId="0" xfId="12" applyNumberFormat="1" applyFont="1" applyFill="1" applyBorder="1" applyAlignment="1">
      <alignment horizontal="center" vertical="center"/>
    </xf>
    <xf numFmtId="169" fontId="23" fillId="4" borderId="13" xfId="6" applyNumberFormat="1" applyFont="1" applyFill="1" applyBorder="1" applyAlignment="1">
      <alignment horizontal="center" vertical="center"/>
    </xf>
    <xf numFmtId="9" fontId="23" fillId="4" borderId="4" xfId="2" applyFont="1" applyFill="1" applyBorder="1" applyAlignment="1">
      <alignment horizontal="center" vertical="center"/>
    </xf>
    <xf numFmtId="0" fontId="35" fillId="5" borderId="0" xfId="7" applyFont="1" applyFill="1" applyBorder="1" applyAlignment="1">
      <alignment horizontal="center" vertical="center" wrapText="1"/>
    </xf>
    <xf numFmtId="174" fontId="23" fillId="0" borderId="3" xfId="12" applyNumberFormat="1" applyFont="1" applyFill="1" applyBorder="1" applyAlignment="1">
      <alignment horizontal="center" vertical="center"/>
    </xf>
    <xf numFmtId="3" fontId="18" fillId="0" borderId="0" xfId="3" applyNumberFormat="1" applyFont="1" applyFill="1" applyBorder="1" applyAlignment="1">
      <alignment horizontal="center" vertical="center"/>
    </xf>
    <xf numFmtId="10" fontId="23" fillId="0" borderId="3" xfId="2" applyNumberFormat="1" applyFont="1" applyFill="1" applyBorder="1" applyAlignment="1">
      <alignment horizontal="center" vertical="center"/>
    </xf>
    <xf numFmtId="10" fontId="23" fillId="0" borderId="0" xfId="3" applyNumberFormat="1" applyFont="1" applyFill="1" applyBorder="1" applyAlignment="1">
      <alignment horizontal="center" vertical="center"/>
    </xf>
    <xf numFmtId="10" fontId="8" fillId="5" borderId="0" xfId="7" applyNumberFormat="1" applyFont="1" applyFill="1" applyBorder="1" applyAlignment="1">
      <alignment vertical="center"/>
    </xf>
    <xf numFmtId="10" fontId="23" fillId="0" borderId="0" xfId="2" applyNumberFormat="1" applyFont="1" applyFill="1" applyBorder="1" applyAlignment="1">
      <alignment horizontal="center" vertical="center"/>
    </xf>
    <xf numFmtId="10" fontId="3" fillId="0" borderId="0" xfId="3" applyNumberFormat="1" applyAlignment="1">
      <alignment vertical="center"/>
    </xf>
    <xf numFmtId="10" fontId="35" fillId="5" borderId="0" xfId="7" applyNumberFormat="1" applyFont="1" applyFill="1" applyBorder="1" applyAlignment="1">
      <alignment horizontal="center" vertical="center"/>
    </xf>
    <xf numFmtId="164" fontId="17" fillId="0" borderId="0" xfId="13" applyFont="1" applyFill="1" applyBorder="1" applyAlignment="1">
      <alignment horizontal="center" vertical="center"/>
    </xf>
    <xf numFmtId="171" fontId="2" fillId="4" borderId="0" xfId="8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164" fontId="3" fillId="0" borderId="0" xfId="13" applyFont="1" applyAlignment="1">
      <alignment vertical="center"/>
    </xf>
    <xf numFmtId="10" fontId="3" fillId="0" borderId="0" xfId="2" applyNumberFormat="1" applyFont="1" applyAlignment="1">
      <alignment vertical="center"/>
    </xf>
    <xf numFmtId="164" fontId="52" fillId="0" borderId="0" xfId="13" applyFont="1" applyAlignment="1">
      <alignment vertical="center"/>
    </xf>
    <xf numFmtId="10" fontId="52" fillId="0" borderId="0" xfId="2" applyNumberFormat="1" applyFont="1" applyAlignment="1">
      <alignment vertical="center"/>
    </xf>
    <xf numFmtId="0" fontId="28" fillId="0" borderId="0" xfId="4" applyFont="1" applyAlignment="1">
      <alignment horizontal="center" vertical="center" wrapText="1"/>
    </xf>
    <xf numFmtId="0" fontId="35" fillId="5" borderId="0" xfId="7" applyFont="1" applyFill="1" applyBorder="1" applyAlignment="1">
      <alignment horizontal="center" vertical="center" wrapText="1"/>
    </xf>
    <xf numFmtId="0" fontId="46" fillId="4" borderId="0" xfId="6" applyFont="1" applyFill="1" applyAlignment="1">
      <alignment horizontal="center" vertical="center"/>
    </xf>
  </cellXfs>
  <cellStyles count="14">
    <cellStyle name="Millares" xfId="1" builtinId="3"/>
    <cellStyle name="Millares 10 10" xfId="8" xr:uid="{00000000-0005-0000-0000-000001000000}"/>
    <cellStyle name="Millares 2" xfId="5" xr:uid="{00000000-0005-0000-0000-000002000000}"/>
    <cellStyle name="Moneda" xfId="12" builtinId="4"/>
    <cellStyle name="Moneda [0]" xfId="13" builtinId="7"/>
    <cellStyle name="Normal" xfId="0" builtinId="0"/>
    <cellStyle name="Normal 2 10" xfId="6" xr:uid="{00000000-0005-0000-0000-000005000000}"/>
    <cellStyle name="Normal 2 2" xfId="4" xr:uid="{00000000-0005-0000-0000-000006000000}"/>
    <cellStyle name="Normal 3" xfId="10" xr:uid="{00000000-0005-0000-0000-000007000000}"/>
    <cellStyle name="Normal 4" xfId="11" xr:uid="{00000000-0005-0000-0000-000008000000}"/>
    <cellStyle name="Normal 7" xfId="3" xr:uid="{00000000-0005-0000-0000-000009000000}"/>
    <cellStyle name="Normal_Libro2" xfId="7" xr:uid="{00000000-0005-0000-0000-00000A000000}"/>
    <cellStyle name="Porcentaje" xfId="2" builtinId="5"/>
    <cellStyle name="Porcentaje 3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4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3.xml" /><Relationship Id="rId11" Type="http://schemas.openxmlformats.org/officeDocument/2006/relationships/sharedStrings" Target="sharedStrings.xml" /><Relationship Id="rId5" Type="http://schemas.openxmlformats.org/officeDocument/2006/relationships/externalLink" Target="externalLinks/externalLink2.xml" /><Relationship Id="rId10" Type="http://schemas.openxmlformats.org/officeDocument/2006/relationships/styles" Target="styles.xml" /><Relationship Id="rId4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3.png" 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499530</xdr:colOff>
      <xdr:row>0</xdr:row>
      <xdr:rowOff>0</xdr:rowOff>
    </xdr:from>
    <xdr:to>
      <xdr:col>23</xdr:col>
      <xdr:colOff>1011764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264584</xdr:colOff>
      <xdr:row>0</xdr:row>
      <xdr:rowOff>10584</xdr:rowOff>
    </xdr:from>
    <xdr:to>
      <xdr:col>13</xdr:col>
      <xdr:colOff>1030817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0</xdr:row>
      <xdr:rowOff>31750</xdr:rowOff>
    </xdr:from>
    <xdr:to>
      <xdr:col>11</xdr:col>
      <xdr:colOff>814003</xdr:colOff>
      <xdr:row>4</xdr:row>
      <xdr:rowOff>239498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0" y="31750"/>
          <a:ext cx="1671253" cy="13295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871008</xdr:colOff>
      <xdr:row>4</xdr:row>
      <xdr:rowOff>49614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35150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rvvclhoufs081/G/Planificaci&#243;n%20Comercial/_PS/2017/06%20Junio/20170524%20Price%20Structure.xlsx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gcvespuciofs/G/Users/GGOLDB~1/AppData/Local/Temp/Rar$DI00.210/Presupuesto%20Viajes%20y%20Serv%20Prof%20IMPORTADOR%20FORTALEZA%20LIVIANOS%20VALENZUELA.xlsx" TargetMode="External" 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rvvclhoufs081/G/PS/2015/12%20Diciembre%202015/Price%20Structure%20HMC%2015_12_10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2"/>
      <sheetName val="디자인"/>
      <sheetName val="승용"/>
      <sheetName val="엔설"/>
      <sheetName val="전자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수입"/>
      <sheetName val="DATA-1"/>
      <sheetName val="불량현상별END"/>
      <sheetName val="PTR台손익"/>
      <sheetName val="국영"/>
      <sheetName val="수지표"/>
      <sheetName val="셀명"/>
      <sheetName val="LD"/>
      <sheetName val="95하U$가격"/>
      <sheetName val="재료율"/>
      <sheetName val="CLM-MP"/>
      <sheetName val="성적갑"/>
      <sheetName val="부품LIST"/>
      <sheetName val="박두익"/>
      <sheetName val="RD제품개발투자비(매가)"/>
      <sheetName val="KD율"/>
      <sheetName val="품의서"/>
      <sheetName val="가동일보"/>
      <sheetName val="아중동 종합"/>
      <sheetName val="신규DEP"/>
      <sheetName val="PS일계획"/>
      <sheetName val="IS_R"/>
      <sheetName val="2.외공문"/>
      <sheetName val="DAT(목표)"/>
      <sheetName val="ML"/>
      <sheetName val="갑지"/>
      <sheetName val="출금실적"/>
      <sheetName val="인원계획"/>
      <sheetName val="노무비집계"/>
      <sheetName val="노무비월별"/>
      <sheetName val="full (2)"/>
      <sheetName val="소유주(원)"/>
      <sheetName val="효율계획(당월)"/>
      <sheetName val="전체실적"/>
      <sheetName val="경영현황"/>
      <sheetName val="협조전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신1"/>
      <sheetName val="SPEC1"/>
      <sheetName val="현금경비중역"/>
      <sheetName val="GRACE"/>
      <sheetName val="712"/>
      <sheetName val="95MAKER"/>
      <sheetName val="PPV"/>
      <sheetName val="DATE"/>
      <sheetName val="주차(월별)"/>
      <sheetName val="SC(월별)"/>
      <sheetName val="05년판매계획"/>
      <sheetName val="05년선적계획"/>
      <sheetName val="PILOT품"/>
      <sheetName val="M96현황-동아"/>
      <sheetName val=" BOOST TV"/>
      <sheetName val="계열사현황종합"/>
      <sheetName val="2.____"/>
      <sheetName val="1~3월 지시사항"/>
      <sheetName val="64164"/>
      <sheetName val="차종별"/>
      <sheetName val="자산_종합"/>
      <sheetName val="W-현원가"/>
      <sheetName val="대외공문"/>
      <sheetName val="24.냉각실용添1"/>
      <sheetName val="카메라-지분"/>
      <sheetName val="08년"/>
      <sheetName val="Data"/>
      <sheetName val="M1master"/>
      <sheetName val="RHD"/>
      <sheetName val="A-100전제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alc code"/>
      <sheetName val="진행 DATA (2)"/>
      <sheetName val="DBL LPG시험"/>
      <sheetName val="지출계획"/>
      <sheetName val="수리결과"/>
      <sheetName val="MASTER"/>
      <sheetName val="업무분장"/>
      <sheetName val="CAUDIT"/>
      <sheetName val="가동_x0002__x0000_"/>
      <sheetName val="가동_x0002_?"/>
      <sheetName val="7 (2)"/>
      <sheetName val="전체내역 (2)"/>
      <sheetName val="내역서을지"/>
      <sheetName val="BOOK4"/>
      <sheetName val="송전기본"/>
      <sheetName val="정비손익"/>
      <sheetName val="MAIN"/>
      <sheetName val="종합1"/>
      <sheetName val="JANG_DOM"/>
      <sheetName val="SANTAMO"/>
      <sheetName val="CNC810M"/>
      <sheetName val="작성양식"/>
      <sheetName val="_REF"/>
      <sheetName val="PRESUPUESTO VENTAS"/>
      <sheetName val="공평3"/>
      <sheetName val="공평7"/>
      <sheetName val="첨부6)CAPA분석표"/>
      <sheetName val="17.2 P&amp;L MKTg"/>
      <sheetName val="분석"/>
      <sheetName val="Segments"/>
      <sheetName val="총괄내역서"/>
      <sheetName val="가동_x0002__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2_대외공문1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120"/>
  <sheetViews>
    <sheetView showGridLines="0" tabSelected="1" zoomScale="90" zoomScaleNormal="90" workbookViewId="0" xr3:uid="{AEA406A1-0E4B-5B11-9CD5-51D6E497D94C}">
      <pane xSplit="2" ySplit="6" topLeftCell="C7" activePane="bottomRight" state="frozen"/>
      <selection activeCell="B6" sqref="B6"/>
      <selection pane="bottomLeft" activeCell="B6" sqref="B6"/>
      <selection pane="topRight" activeCell="B6" sqref="B6"/>
      <selection pane="bottomRight" activeCell="A9" sqref="A9"/>
    </sheetView>
  </sheetViews>
  <sheetFormatPr defaultColWidth="14.66015625" defaultRowHeight="14.25" x14ac:dyDescent="0.2"/>
  <cols>
    <col min="1" max="1" width="3.62890625" style="37" customWidth="1"/>
    <col min="2" max="2" width="46.41015625" style="37" customWidth="1"/>
    <col min="3" max="3" width="8.7421875" style="7" customWidth="1"/>
    <col min="4" max="4" width="8.7421875" style="53" customWidth="1"/>
    <col min="5" max="7" width="8.7421875" style="54" customWidth="1"/>
    <col min="8" max="12" width="8.7421875" style="39" customWidth="1"/>
    <col min="13" max="13" width="8.7421875" style="18" customWidth="1"/>
    <col min="14" max="14" width="8.7421875" style="19" customWidth="1"/>
    <col min="15" max="15" width="14.2578125" style="39" customWidth="1"/>
    <col min="16" max="16" width="8.7421875" style="39" customWidth="1"/>
    <col min="17" max="23" width="8.7421875" style="19" customWidth="1"/>
    <col min="24" max="24" width="15.33203125" style="19" customWidth="1"/>
    <col min="25" max="25" width="2.015625" style="21" customWidth="1"/>
    <col min="26" max="16384" width="14.66015625" style="21"/>
  </cols>
  <sheetData>
    <row r="1" spans="1:24" s="2" customFormat="1" ht="52.5" customHeight="1" x14ac:dyDescent="0.2">
      <c r="A1" s="1"/>
      <c r="B1" s="1"/>
      <c r="C1" s="1"/>
      <c r="D1" s="1"/>
      <c r="G1" s="3"/>
      <c r="H1" s="3"/>
      <c r="I1" s="2" t="s">
        <v>401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5" customFormat="1" ht="21.75" customHeight="1" x14ac:dyDescent="0.2">
      <c r="A2" s="4"/>
      <c r="B2" s="4"/>
      <c r="C2" s="4"/>
      <c r="D2" s="4"/>
      <c r="E2" s="4"/>
      <c r="H2" s="4"/>
      <c r="J2" s="6" t="s">
        <v>402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5" customFormat="1" ht="6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6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3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3" customFormat="1" ht="87" customHeight="1" x14ac:dyDescent="0.2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9" t="s">
        <v>15</v>
      </c>
      <c r="R6" s="9" t="s">
        <v>16</v>
      </c>
      <c r="S6" s="9" t="s">
        <v>17</v>
      </c>
      <c r="T6" s="9" t="s">
        <v>18</v>
      </c>
      <c r="U6" s="9" t="s">
        <v>19</v>
      </c>
      <c r="V6" s="9" t="s">
        <v>20</v>
      </c>
      <c r="W6" s="11" t="s">
        <v>21</v>
      </c>
      <c r="X6" s="12" t="s">
        <v>158</v>
      </c>
    </row>
    <row r="7" spans="1:24" ht="6" customHeight="1" x14ac:dyDescent="0.2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X7" s="20"/>
    </row>
    <row r="8" spans="1:24" ht="6" customHeight="1" x14ac:dyDescent="0.2">
      <c r="A8" s="4"/>
      <c r="B8" s="14"/>
      <c r="C8" s="15"/>
      <c r="D8" s="16"/>
      <c r="E8" s="16"/>
      <c r="F8" s="16"/>
      <c r="G8" s="17"/>
      <c r="H8" s="17"/>
      <c r="I8" s="17"/>
      <c r="J8" s="17"/>
      <c r="K8" s="17"/>
      <c r="L8" s="18"/>
      <c r="M8" s="19"/>
      <c r="N8" s="17"/>
      <c r="O8" s="17"/>
      <c r="P8" s="17"/>
      <c r="Q8" s="17"/>
      <c r="X8" s="20"/>
    </row>
    <row r="9" spans="1:24" s="13" customFormat="1" ht="15" x14ac:dyDescent="0.2">
      <c r="A9" s="7"/>
      <c r="B9" s="8" t="s">
        <v>22</v>
      </c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4"/>
      <c r="X9" s="12"/>
    </row>
    <row r="10" spans="1:24" s="32" customFormat="1" ht="15" customHeight="1" x14ac:dyDescent="0.2">
      <c r="A10" s="25">
        <v>1</v>
      </c>
      <c r="B10" s="25" t="s">
        <v>36</v>
      </c>
      <c r="C10" s="26" t="s">
        <v>126</v>
      </c>
      <c r="D10" s="27" t="s">
        <v>127</v>
      </c>
      <c r="E10" s="28">
        <v>1000</v>
      </c>
      <c r="F10" s="27">
        <v>65</v>
      </c>
      <c r="G10" s="27">
        <v>2</v>
      </c>
      <c r="H10" s="27"/>
      <c r="I10" s="27" t="s">
        <v>128</v>
      </c>
      <c r="J10" s="27"/>
      <c r="K10" s="27" t="s">
        <v>128</v>
      </c>
      <c r="L10" s="27"/>
      <c r="M10" s="27"/>
      <c r="N10" s="29"/>
      <c r="O10" s="27"/>
      <c r="P10" s="30" t="s">
        <v>129</v>
      </c>
      <c r="Q10" s="29"/>
      <c r="R10" s="27"/>
      <c r="S10" s="30"/>
      <c r="T10" s="27" t="s">
        <v>130</v>
      </c>
      <c r="U10" s="27"/>
      <c r="V10" s="27"/>
      <c r="W10" s="27"/>
      <c r="X10" s="31">
        <f>VLOOKUP(B10,'Bonos BV LPF 04-18'!$B$7:$J$109,9,0)</f>
        <v>5519300</v>
      </c>
    </row>
    <row r="11" spans="1:24" s="32" customFormat="1" ht="15" customHeight="1" x14ac:dyDescent="0.2">
      <c r="A11" s="25">
        <v>2</v>
      </c>
      <c r="B11" s="25" t="s">
        <v>37</v>
      </c>
      <c r="C11" s="26" t="s">
        <v>126</v>
      </c>
      <c r="D11" s="27" t="s">
        <v>127</v>
      </c>
      <c r="E11" s="28">
        <v>1000</v>
      </c>
      <c r="F11" s="27">
        <v>65</v>
      </c>
      <c r="G11" s="27">
        <v>2</v>
      </c>
      <c r="H11" s="27"/>
      <c r="I11" s="27" t="s">
        <v>128</v>
      </c>
      <c r="J11" s="27"/>
      <c r="K11" s="27" t="s">
        <v>128</v>
      </c>
      <c r="L11" s="27"/>
      <c r="M11" s="27"/>
      <c r="N11" s="29"/>
      <c r="O11" s="27"/>
      <c r="P11" s="30" t="s">
        <v>129</v>
      </c>
      <c r="Q11" s="29" t="s">
        <v>128</v>
      </c>
      <c r="R11" s="27"/>
      <c r="S11" s="30"/>
      <c r="T11" s="27" t="s">
        <v>130</v>
      </c>
      <c r="U11" s="27"/>
      <c r="V11" s="27"/>
      <c r="W11" s="27"/>
      <c r="X11" s="31">
        <f>VLOOKUP(B11,'Bonos BV LPF 04-18'!$B$7:$J$109,9,0)</f>
        <v>5616300</v>
      </c>
    </row>
    <row r="12" spans="1:24" s="32" customFormat="1" ht="15" customHeight="1" x14ac:dyDescent="0.2">
      <c r="A12" s="25">
        <v>3</v>
      </c>
      <c r="B12" s="25" t="s">
        <v>38</v>
      </c>
      <c r="C12" s="26" t="s">
        <v>126</v>
      </c>
      <c r="D12" s="27" t="s">
        <v>127</v>
      </c>
      <c r="E12" s="28">
        <v>1200</v>
      </c>
      <c r="F12" s="27">
        <v>86</v>
      </c>
      <c r="G12" s="27">
        <v>2</v>
      </c>
      <c r="H12" s="27"/>
      <c r="I12" s="27" t="s">
        <v>128</v>
      </c>
      <c r="J12" s="27" t="s">
        <v>131</v>
      </c>
      <c r="K12" s="27" t="s">
        <v>128</v>
      </c>
      <c r="L12" s="27"/>
      <c r="M12" s="27"/>
      <c r="N12" s="29"/>
      <c r="O12" s="27"/>
      <c r="P12" s="30" t="s">
        <v>129</v>
      </c>
      <c r="Q12" s="29" t="s">
        <v>128</v>
      </c>
      <c r="R12" s="27"/>
      <c r="S12" s="30" t="s">
        <v>132</v>
      </c>
      <c r="T12" s="27" t="s">
        <v>130</v>
      </c>
      <c r="U12" s="27"/>
      <c r="V12" s="27"/>
      <c r="W12" s="27"/>
      <c r="X12" s="31">
        <f>VLOOKUP(B12,'Bonos BV LPF 04-18'!$B$7:$J$109,9,0)</f>
        <v>6586300</v>
      </c>
    </row>
    <row r="13" spans="1:24" s="32" customFormat="1" ht="15" customHeight="1" x14ac:dyDescent="0.2">
      <c r="A13" s="25">
        <v>4</v>
      </c>
      <c r="B13" s="25" t="s">
        <v>157</v>
      </c>
      <c r="C13" s="26" t="s">
        <v>126</v>
      </c>
      <c r="D13" s="27" t="s">
        <v>127</v>
      </c>
      <c r="E13" s="28">
        <v>1200</v>
      </c>
      <c r="F13" s="27">
        <v>86</v>
      </c>
      <c r="G13" s="27">
        <v>2</v>
      </c>
      <c r="H13" s="27" t="s">
        <v>128</v>
      </c>
      <c r="I13" s="27" t="s">
        <v>128</v>
      </c>
      <c r="J13" s="27" t="s">
        <v>131</v>
      </c>
      <c r="K13" s="27" t="s">
        <v>128</v>
      </c>
      <c r="L13" s="27"/>
      <c r="M13" s="27"/>
      <c r="N13" s="29"/>
      <c r="O13" s="27"/>
      <c r="P13" s="30" t="s">
        <v>129</v>
      </c>
      <c r="Q13" s="29" t="s">
        <v>128</v>
      </c>
      <c r="R13" s="27"/>
      <c r="S13" s="30" t="s">
        <v>132</v>
      </c>
      <c r="T13" s="27" t="s">
        <v>130</v>
      </c>
      <c r="U13" s="27"/>
      <c r="V13" s="27"/>
      <c r="W13" s="27"/>
      <c r="X13" s="31">
        <f>VLOOKUP(B13,'Bonos BV LPF 04-18'!$B$7:$J$109,9,0)</f>
        <v>7071300</v>
      </c>
    </row>
    <row r="14" spans="1:24" s="32" customFormat="1" ht="15" customHeight="1" x14ac:dyDescent="0.2">
      <c r="A14" s="25">
        <v>5</v>
      </c>
      <c r="B14" s="25" t="s">
        <v>39</v>
      </c>
      <c r="C14" s="26" t="s">
        <v>126</v>
      </c>
      <c r="D14" s="29" t="s">
        <v>133</v>
      </c>
      <c r="E14" s="33">
        <v>1200</v>
      </c>
      <c r="F14" s="29">
        <v>86</v>
      </c>
      <c r="G14" s="29">
        <v>2</v>
      </c>
      <c r="H14" s="29" t="s">
        <v>128</v>
      </c>
      <c r="I14" s="29" t="s">
        <v>128</v>
      </c>
      <c r="J14" s="29" t="s">
        <v>131</v>
      </c>
      <c r="K14" s="29" t="s">
        <v>128</v>
      </c>
      <c r="L14" s="29"/>
      <c r="M14" s="29"/>
      <c r="N14" s="29"/>
      <c r="O14" s="29"/>
      <c r="P14" s="29" t="s">
        <v>129</v>
      </c>
      <c r="Q14" s="29" t="s">
        <v>128</v>
      </c>
      <c r="R14" s="29" t="s">
        <v>128</v>
      </c>
      <c r="S14" s="30" t="s">
        <v>132</v>
      </c>
      <c r="T14" s="29" t="s">
        <v>130</v>
      </c>
      <c r="U14" s="29"/>
      <c r="V14" s="29"/>
      <c r="W14" s="29"/>
      <c r="X14" s="31">
        <f>VLOOKUP(B14,'Bonos BV LPF 04-18'!$B$7:$J$109,9,0)</f>
        <v>8361000</v>
      </c>
    </row>
    <row r="15" spans="1:24" ht="6" customHeight="1" x14ac:dyDescent="0.2">
      <c r="A15" s="4"/>
      <c r="B15" s="114"/>
      <c r="C15" s="115"/>
      <c r="D15" s="36"/>
      <c r="E15" s="4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116"/>
    </row>
    <row r="16" spans="1:24" s="13" customFormat="1" ht="15" x14ac:dyDescent="0.2">
      <c r="A16" s="7"/>
      <c r="B16" s="8" t="s">
        <v>23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4"/>
      <c r="X16" s="12"/>
    </row>
    <row r="17" spans="1:24" s="32" customFormat="1" ht="15" customHeight="1" x14ac:dyDescent="0.2">
      <c r="A17" s="25">
        <v>6</v>
      </c>
      <c r="B17" s="25" t="s">
        <v>63</v>
      </c>
      <c r="C17" s="26" t="s">
        <v>134</v>
      </c>
      <c r="D17" s="27" t="s">
        <v>127</v>
      </c>
      <c r="E17" s="28">
        <v>1200</v>
      </c>
      <c r="F17" s="27">
        <v>86</v>
      </c>
      <c r="G17" s="27">
        <v>2</v>
      </c>
      <c r="H17" s="27"/>
      <c r="I17" s="27" t="s">
        <v>128</v>
      </c>
      <c r="J17" s="27"/>
      <c r="K17" s="27"/>
      <c r="L17" s="27"/>
      <c r="M17" s="27"/>
      <c r="N17" s="29"/>
      <c r="O17" s="27"/>
      <c r="P17" s="30" t="s">
        <v>129</v>
      </c>
      <c r="Q17" s="29"/>
      <c r="R17" s="27"/>
      <c r="S17" s="30"/>
      <c r="T17" s="27" t="s">
        <v>130</v>
      </c>
      <c r="U17" s="27"/>
      <c r="V17" s="27"/>
      <c r="W17" s="27"/>
      <c r="X17" s="31">
        <f>VLOOKUP(B17,'Bonos BV LPF 04-18'!$B$7:$J$109,9,0)</f>
        <v>6561617</v>
      </c>
    </row>
    <row r="18" spans="1:24" s="32" customFormat="1" ht="15" customHeight="1" x14ac:dyDescent="0.2">
      <c r="A18" s="25">
        <v>7</v>
      </c>
      <c r="B18" s="25" t="s">
        <v>64</v>
      </c>
      <c r="C18" s="26" t="s">
        <v>134</v>
      </c>
      <c r="D18" s="27" t="s">
        <v>127</v>
      </c>
      <c r="E18" s="28">
        <v>1200</v>
      </c>
      <c r="F18" s="27">
        <v>86</v>
      </c>
      <c r="G18" s="27">
        <v>2</v>
      </c>
      <c r="H18" s="27"/>
      <c r="I18" s="27" t="s">
        <v>128</v>
      </c>
      <c r="J18" s="27" t="s">
        <v>131</v>
      </c>
      <c r="K18" s="27" t="s">
        <v>128</v>
      </c>
      <c r="L18" s="27"/>
      <c r="M18" s="27" t="s">
        <v>128</v>
      </c>
      <c r="N18" s="29"/>
      <c r="O18" s="27"/>
      <c r="P18" s="30" t="s">
        <v>129</v>
      </c>
      <c r="Q18" s="29" t="s">
        <v>128</v>
      </c>
      <c r="R18" s="27"/>
      <c r="S18" s="30"/>
      <c r="T18" s="27" t="s">
        <v>130</v>
      </c>
      <c r="U18" s="27"/>
      <c r="V18" s="27"/>
      <c r="W18" s="27"/>
      <c r="X18" s="31">
        <f>VLOOKUP(B18,'Bonos BV LPF 04-18'!$B$7:$J$109,9,0)</f>
        <v>6877300</v>
      </c>
    </row>
    <row r="19" spans="1:24" s="32" customFormat="1" ht="15" customHeight="1" x14ac:dyDescent="0.2">
      <c r="A19" s="25">
        <v>8</v>
      </c>
      <c r="B19" s="25" t="s">
        <v>65</v>
      </c>
      <c r="C19" s="26" t="s">
        <v>134</v>
      </c>
      <c r="D19" s="27" t="s">
        <v>127</v>
      </c>
      <c r="E19" s="28">
        <v>1200</v>
      </c>
      <c r="F19" s="27">
        <v>86</v>
      </c>
      <c r="G19" s="27">
        <v>2</v>
      </c>
      <c r="H19" s="27" t="s">
        <v>128</v>
      </c>
      <c r="I19" s="27" t="s">
        <v>128</v>
      </c>
      <c r="J19" s="27" t="s">
        <v>131</v>
      </c>
      <c r="K19" s="27" t="s">
        <v>128</v>
      </c>
      <c r="L19" s="27"/>
      <c r="M19" s="27" t="s">
        <v>128</v>
      </c>
      <c r="N19" s="29"/>
      <c r="O19" s="27"/>
      <c r="P19" s="30" t="s">
        <v>129</v>
      </c>
      <c r="Q19" s="29" t="s">
        <v>128</v>
      </c>
      <c r="R19" s="27"/>
      <c r="S19" s="30" t="s">
        <v>132</v>
      </c>
      <c r="T19" s="27" t="s">
        <v>130</v>
      </c>
      <c r="U19" s="27"/>
      <c r="V19" s="27"/>
      <c r="W19" s="27"/>
      <c r="X19" s="31">
        <f>VLOOKUP(B19,'Bonos BV LPF 04-18'!$B$7:$J$109,9,0)</f>
        <v>7362300</v>
      </c>
    </row>
    <row r="20" spans="1:24" s="32" customFormat="1" ht="15" customHeight="1" x14ac:dyDescent="0.2">
      <c r="A20" s="25">
        <v>9</v>
      </c>
      <c r="B20" s="25" t="s">
        <v>66</v>
      </c>
      <c r="C20" s="26" t="s">
        <v>134</v>
      </c>
      <c r="D20" s="29" t="s">
        <v>127</v>
      </c>
      <c r="E20" s="33">
        <v>1200</v>
      </c>
      <c r="F20" s="29">
        <v>86</v>
      </c>
      <c r="G20" s="29">
        <v>2</v>
      </c>
      <c r="H20" s="29" t="s">
        <v>128</v>
      </c>
      <c r="I20" s="29" t="s">
        <v>128</v>
      </c>
      <c r="J20" s="29" t="s">
        <v>131</v>
      </c>
      <c r="K20" s="29" t="s">
        <v>128</v>
      </c>
      <c r="L20" s="29"/>
      <c r="M20" s="29" t="s">
        <v>128</v>
      </c>
      <c r="N20" s="29"/>
      <c r="O20" s="29"/>
      <c r="P20" s="29" t="s">
        <v>129</v>
      </c>
      <c r="Q20" s="29" t="s">
        <v>128</v>
      </c>
      <c r="R20" s="29" t="s">
        <v>128</v>
      </c>
      <c r="S20" s="30" t="s">
        <v>132</v>
      </c>
      <c r="T20" s="29" t="s">
        <v>130</v>
      </c>
      <c r="U20" s="29"/>
      <c r="V20" s="29"/>
      <c r="W20" s="29"/>
      <c r="X20" s="31">
        <f>VLOOKUP(B20,'Bonos BV LPF 04-18'!$B$7:$J$109,9,0)</f>
        <v>7750300</v>
      </c>
    </row>
    <row r="21" spans="1:24" ht="6" customHeight="1" x14ac:dyDescent="0.2">
      <c r="A21" s="4"/>
      <c r="B21" s="14"/>
      <c r="C21" s="15"/>
      <c r="D21" s="16"/>
      <c r="E21" s="16"/>
      <c r="F21" s="16"/>
      <c r="G21" s="17"/>
      <c r="H21" s="17"/>
      <c r="I21" s="17"/>
      <c r="J21" s="17"/>
      <c r="K21" s="17"/>
      <c r="L21" s="18"/>
      <c r="M21" s="19"/>
      <c r="N21" s="17"/>
      <c r="O21" s="17"/>
      <c r="P21" s="17"/>
      <c r="Q21" s="17"/>
      <c r="X21" s="20"/>
    </row>
    <row r="22" spans="1:24" s="13" customFormat="1" ht="15" x14ac:dyDescent="0.2">
      <c r="A22" s="7"/>
      <c r="B22" s="8" t="s">
        <v>24</v>
      </c>
      <c r="C22" s="22"/>
      <c r="D22" s="22"/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4"/>
      <c r="X22" s="12"/>
    </row>
    <row r="23" spans="1:24" s="34" customFormat="1" ht="15" customHeight="1" x14ac:dyDescent="0.2">
      <c r="A23" s="25">
        <v>10</v>
      </c>
      <c r="B23" s="25" t="s">
        <v>40</v>
      </c>
      <c r="C23" s="26" t="s">
        <v>126</v>
      </c>
      <c r="D23" s="27" t="s">
        <v>135</v>
      </c>
      <c r="E23" s="28">
        <v>1400</v>
      </c>
      <c r="F23" s="27">
        <v>99</v>
      </c>
      <c r="G23" s="27">
        <v>2</v>
      </c>
      <c r="H23" s="27"/>
      <c r="I23" s="27" t="s">
        <v>128</v>
      </c>
      <c r="J23" s="27"/>
      <c r="K23" s="27" t="s">
        <v>128</v>
      </c>
      <c r="L23" s="27"/>
      <c r="M23" s="27" t="s">
        <v>128</v>
      </c>
      <c r="N23" s="29"/>
      <c r="O23" s="27"/>
      <c r="P23" s="30" t="s">
        <v>129</v>
      </c>
      <c r="Q23" s="29"/>
      <c r="R23" s="27"/>
      <c r="S23" s="30" t="s">
        <v>132</v>
      </c>
      <c r="T23" s="27" t="s">
        <v>130</v>
      </c>
      <c r="U23" s="27"/>
      <c r="V23" s="27"/>
      <c r="W23" s="27"/>
      <c r="X23" s="31">
        <f>VLOOKUP(B23,'Bonos BV LPF 04-18'!$B$7:$J$109,9,0)</f>
        <v>7895800</v>
      </c>
    </row>
    <row r="24" spans="1:24" s="34" customFormat="1" ht="15" customHeight="1" x14ac:dyDescent="0.2">
      <c r="A24" s="25">
        <v>11</v>
      </c>
      <c r="B24" s="25" t="s">
        <v>41</v>
      </c>
      <c r="C24" s="26" t="s">
        <v>126</v>
      </c>
      <c r="D24" s="27" t="s">
        <v>135</v>
      </c>
      <c r="E24" s="28">
        <v>1400</v>
      </c>
      <c r="F24" s="27">
        <v>99</v>
      </c>
      <c r="G24" s="27">
        <v>2</v>
      </c>
      <c r="H24" s="27" t="s">
        <v>128</v>
      </c>
      <c r="I24" s="27" t="s">
        <v>128</v>
      </c>
      <c r="J24" s="27" t="s">
        <v>131</v>
      </c>
      <c r="K24" s="27" t="s">
        <v>128</v>
      </c>
      <c r="L24" s="27"/>
      <c r="M24" s="27" t="s">
        <v>128</v>
      </c>
      <c r="N24" s="29"/>
      <c r="O24" s="27"/>
      <c r="P24" s="30" t="s">
        <v>129</v>
      </c>
      <c r="Q24" s="29" t="s">
        <v>128</v>
      </c>
      <c r="R24" s="27" t="s">
        <v>128</v>
      </c>
      <c r="S24" s="30" t="s">
        <v>132</v>
      </c>
      <c r="T24" s="27" t="s">
        <v>130</v>
      </c>
      <c r="U24" s="27"/>
      <c r="V24" s="27"/>
      <c r="W24" s="27"/>
      <c r="X24" s="31">
        <f>VLOOKUP(B24,'Bonos BV LPF 04-18'!$B$7:$J$109,9,0)</f>
        <v>9108300</v>
      </c>
    </row>
    <row r="25" spans="1:24" s="34" customFormat="1" ht="15" customHeight="1" x14ac:dyDescent="0.2">
      <c r="A25" s="25">
        <v>12</v>
      </c>
      <c r="B25" s="25" t="s">
        <v>42</v>
      </c>
      <c r="C25" s="26" t="s">
        <v>126</v>
      </c>
      <c r="D25" s="27" t="s">
        <v>135</v>
      </c>
      <c r="E25" s="28">
        <v>1600</v>
      </c>
      <c r="F25" s="27">
        <v>122</v>
      </c>
      <c r="G25" s="27">
        <v>2</v>
      </c>
      <c r="H25" s="27" t="s">
        <v>128</v>
      </c>
      <c r="I25" s="27" t="s">
        <v>128</v>
      </c>
      <c r="J25" s="27" t="s">
        <v>131</v>
      </c>
      <c r="K25" s="27" t="s">
        <v>128</v>
      </c>
      <c r="L25" s="27"/>
      <c r="M25" s="27" t="s">
        <v>128</v>
      </c>
      <c r="N25" s="29"/>
      <c r="O25" s="27"/>
      <c r="P25" s="30" t="s">
        <v>129</v>
      </c>
      <c r="Q25" s="29" t="s">
        <v>128</v>
      </c>
      <c r="R25" s="27" t="s">
        <v>128</v>
      </c>
      <c r="S25" s="30" t="s">
        <v>132</v>
      </c>
      <c r="T25" s="27" t="s">
        <v>130</v>
      </c>
      <c r="U25" s="27"/>
      <c r="V25" s="27" t="s">
        <v>272</v>
      </c>
      <c r="W25" s="27"/>
      <c r="X25" s="31">
        <f>VLOOKUP(B25,'Bonos BV LPF 04-18'!$B$7:$J$109,9,0)</f>
        <v>9563964</v>
      </c>
    </row>
    <row r="26" spans="1:24" s="32" customFormat="1" ht="15" customHeight="1" x14ac:dyDescent="0.2">
      <c r="A26" s="25">
        <v>13</v>
      </c>
      <c r="B26" s="25" t="s">
        <v>43</v>
      </c>
      <c r="C26" s="26" t="s">
        <v>126</v>
      </c>
      <c r="D26" s="29" t="s">
        <v>133</v>
      </c>
      <c r="E26" s="33">
        <v>1600</v>
      </c>
      <c r="F26" s="29">
        <v>122</v>
      </c>
      <c r="G26" s="29">
        <v>2</v>
      </c>
      <c r="H26" s="29" t="s">
        <v>128</v>
      </c>
      <c r="I26" s="29" t="s">
        <v>128</v>
      </c>
      <c r="J26" s="29" t="s">
        <v>131</v>
      </c>
      <c r="K26" s="29" t="s">
        <v>128</v>
      </c>
      <c r="L26" s="29"/>
      <c r="M26" s="29" t="s">
        <v>128</v>
      </c>
      <c r="N26" s="29"/>
      <c r="O26" s="29"/>
      <c r="P26" s="29" t="s">
        <v>129</v>
      </c>
      <c r="Q26" s="29" t="s">
        <v>128</v>
      </c>
      <c r="R26" s="29" t="s">
        <v>128</v>
      </c>
      <c r="S26" s="30" t="s">
        <v>132</v>
      </c>
      <c r="T26" s="29" t="s">
        <v>130</v>
      </c>
      <c r="U26" s="29"/>
      <c r="V26" s="29" t="s">
        <v>272</v>
      </c>
      <c r="W26" s="29"/>
      <c r="X26" s="31">
        <f>VLOOKUP(B26,'Bonos BV LPF 04-18'!$B$7:$J$109,9,0)</f>
        <v>10074553</v>
      </c>
    </row>
    <row r="27" spans="1:24" ht="6" customHeight="1" x14ac:dyDescent="0.2">
      <c r="A27" s="4"/>
      <c r="B27" s="14"/>
      <c r="C27" s="15"/>
      <c r="D27" s="16"/>
      <c r="E27" s="16"/>
      <c r="F27" s="16"/>
      <c r="G27" s="17"/>
      <c r="H27" s="17"/>
      <c r="I27" s="17"/>
      <c r="J27" s="17"/>
      <c r="K27" s="17"/>
      <c r="L27" s="18"/>
      <c r="M27" s="19"/>
      <c r="N27" s="17"/>
      <c r="O27" s="17"/>
      <c r="P27" s="17"/>
      <c r="Q27" s="17"/>
      <c r="X27" s="20"/>
    </row>
    <row r="28" spans="1:24" s="13" customFormat="1" ht="15" x14ac:dyDescent="0.2">
      <c r="A28" s="7"/>
      <c r="B28" s="8" t="s">
        <v>25</v>
      </c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4"/>
      <c r="X28" s="12"/>
    </row>
    <row r="29" spans="1:24" s="34" customFormat="1" ht="15" customHeight="1" x14ac:dyDescent="0.2">
      <c r="A29" s="25">
        <v>14</v>
      </c>
      <c r="B29" s="25" t="s">
        <v>44</v>
      </c>
      <c r="C29" s="26" t="s">
        <v>134</v>
      </c>
      <c r="D29" s="27" t="s">
        <v>135</v>
      </c>
      <c r="E29" s="28">
        <v>1400</v>
      </c>
      <c r="F29" s="27">
        <v>99</v>
      </c>
      <c r="G29" s="27">
        <v>2</v>
      </c>
      <c r="H29" s="27"/>
      <c r="I29" s="27" t="s">
        <v>128</v>
      </c>
      <c r="J29" s="27"/>
      <c r="K29" s="27" t="s">
        <v>128</v>
      </c>
      <c r="L29" s="27"/>
      <c r="M29" s="27" t="s">
        <v>128</v>
      </c>
      <c r="N29" s="29"/>
      <c r="O29" s="30"/>
      <c r="P29" s="30" t="s">
        <v>129</v>
      </c>
      <c r="Q29" s="29"/>
      <c r="R29" s="27"/>
      <c r="S29" s="30" t="s">
        <v>132</v>
      </c>
      <c r="T29" s="30" t="s">
        <v>130</v>
      </c>
      <c r="U29" s="30"/>
      <c r="V29" s="30"/>
      <c r="W29" s="30"/>
      <c r="X29" s="31">
        <f>VLOOKUP(B29,'Bonos BV LPF 04-18'!$B$7:$J$109,9,0)</f>
        <v>8089800</v>
      </c>
    </row>
    <row r="30" spans="1:24" s="34" customFormat="1" ht="15" customHeight="1" x14ac:dyDescent="0.2">
      <c r="A30" s="25">
        <v>15</v>
      </c>
      <c r="B30" s="25" t="s">
        <v>45</v>
      </c>
      <c r="C30" s="26" t="s">
        <v>134</v>
      </c>
      <c r="D30" s="27" t="s">
        <v>135</v>
      </c>
      <c r="E30" s="28">
        <v>1400</v>
      </c>
      <c r="F30" s="27">
        <v>99</v>
      </c>
      <c r="G30" s="27">
        <v>2</v>
      </c>
      <c r="H30" s="27"/>
      <c r="I30" s="27" t="s">
        <v>128</v>
      </c>
      <c r="J30" s="27" t="s">
        <v>131</v>
      </c>
      <c r="K30" s="27" t="s">
        <v>128</v>
      </c>
      <c r="L30" s="27"/>
      <c r="M30" s="27" t="s">
        <v>128</v>
      </c>
      <c r="N30" s="29"/>
      <c r="O30" s="30"/>
      <c r="P30" s="30" t="s">
        <v>129</v>
      </c>
      <c r="Q30" s="29" t="s">
        <v>128</v>
      </c>
      <c r="R30" s="27"/>
      <c r="S30" s="30" t="s">
        <v>132</v>
      </c>
      <c r="T30" s="30" t="s">
        <v>130</v>
      </c>
      <c r="U30" s="30"/>
      <c r="V30" s="30"/>
      <c r="W30" s="30"/>
      <c r="X30" s="31">
        <f>VLOOKUP(B30,'Bonos BV LPF 04-18'!$B$7:$J$109,9,0)</f>
        <v>8695995</v>
      </c>
    </row>
    <row r="31" spans="1:24" s="34" customFormat="1" ht="15" customHeight="1" x14ac:dyDescent="0.2">
      <c r="A31" s="25">
        <v>16</v>
      </c>
      <c r="B31" s="25" t="s">
        <v>176</v>
      </c>
      <c r="C31" s="26" t="s">
        <v>134</v>
      </c>
      <c r="D31" s="27" t="s">
        <v>135</v>
      </c>
      <c r="E31" s="33">
        <v>1600</v>
      </c>
      <c r="F31" s="29">
        <v>126</v>
      </c>
      <c r="G31" s="27">
        <v>2</v>
      </c>
      <c r="H31" s="27"/>
      <c r="I31" s="27" t="s">
        <v>128</v>
      </c>
      <c r="J31" s="27" t="s">
        <v>131</v>
      </c>
      <c r="K31" s="27" t="s">
        <v>128</v>
      </c>
      <c r="L31" s="27"/>
      <c r="M31" s="27" t="s">
        <v>128</v>
      </c>
      <c r="N31" s="29"/>
      <c r="O31" s="30"/>
      <c r="P31" s="30" t="s">
        <v>129</v>
      </c>
      <c r="Q31" s="29" t="s">
        <v>128</v>
      </c>
      <c r="R31" s="27"/>
      <c r="S31" s="30" t="s">
        <v>132</v>
      </c>
      <c r="T31" s="30" t="s">
        <v>130</v>
      </c>
      <c r="U31" s="30"/>
      <c r="V31" s="30"/>
      <c r="W31" s="30"/>
      <c r="X31" s="31">
        <f>VLOOKUP(B31,'Bonos BV LPF 04-18'!$B$7:$J$109,9,0)</f>
        <v>10071000</v>
      </c>
    </row>
    <row r="32" spans="1:24" s="34" customFormat="1" ht="15" customHeight="1" x14ac:dyDescent="0.2">
      <c r="A32" s="25">
        <v>17</v>
      </c>
      <c r="B32" s="25" t="s">
        <v>46</v>
      </c>
      <c r="C32" s="26" t="s">
        <v>134</v>
      </c>
      <c r="D32" s="27" t="s">
        <v>135</v>
      </c>
      <c r="E32" s="28">
        <v>1400</v>
      </c>
      <c r="F32" s="27">
        <v>99</v>
      </c>
      <c r="G32" s="27">
        <v>2</v>
      </c>
      <c r="H32" s="27" t="s">
        <v>128</v>
      </c>
      <c r="I32" s="27" t="s">
        <v>128</v>
      </c>
      <c r="J32" s="27" t="s">
        <v>131</v>
      </c>
      <c r="K32" s="27" t="s">
        <v>128</v>
      </c>
      <c r="L32" s="27"/>
      <c r="M32" s="27" t="s">
        <v>128</v>
      </c>
      <c r="N32" s="29"/>
      <c r="O32" s="30"/>
      <c r="P32" s="30" t="s">
        <v>129</v>
      </c>
      <c r="Q32" s="29" t="s">
        <v>128</v>
      </c>
      <c r="R32" s="27" t="s">
        <v>128</v>
      </c>
      <c r="S32" s="30" t="s">
        <v>132</v>
      </c>
      <c r="T32" s="30" t="s">
        <v>130</v>
      </c>
      <c r="U32" s="30"/>
      <c r="V32" s="30"/>
      <c r="W32" s="30"/>
      <c r="X32" s="31">
        <f>VLOOKUP(B32,'Bonos BV LPF 04-18'!$B$7:$J$109,9,0)</f>
        <v>9186856</v>
      </c>
    </row>
    <row r="33" spans="1:24" s="32" customFormat="1" ht="15" customHeight="1" x14ac:dyDescent="0.2">
      <c r="A33" s="25">
        <v>18</v>
      </c>
      <c r="B33" s="25" t="s">
        <v>47</v>
      </c>
      <c r="C33" s="26" t="s">
        <v>134</v>
      </c>
      <c r="D33" s="29" t="s">
        <v>136</v>
      </c>
      <c r="E33" s="33">
        <v>1400</v>
      </c>
      <c r="F33" s="29">
        <v>99</v>
      </c>
      <c r="G33" s="29">
        <v>2</v>
      </c>
      <c r="H33" s="29" t="s">
        <v>128</v>
      </c>
      <c r="I33" s="29" t="s">
        <v>128</v>
      </c>
      <c r="J33" s="29" t="s">
        <v>131</v>
      </c>
      <c r="K33" s="29" t="s">
        <v>128</v>
      </c>
      <c r="L33" s="29"/>
      <c r="M33" s="29" t="s">
        <v>128</v>
      </c>
      <c r="N33" s="29"/>
      <c r="O33" s="29"/>
      <c r="P33" s="29" t="s">
        <v>129</v>
      </c>
      <c r="Q33" s="29" t="s">
        <v>128</v>
      </c>
      <c r="R33" s="29"/>
      <c r="S33" s="30" t="s">
        <v>132</v>
      </c>
      <c r="T33" s="29" t="s">
        <v>130</v>
      </c>
      <c r="U33" s="29"/>
      <c r="V33" s="29"/>
      <c r="W33" s="29"/>
      <c r="X33" s="31">
        <f>VLOOKUP(B33,'Bonos BV LPF 04-18'!$B$7:$J$109,9,0)</f>
        <v>9674977</v>
      </c>
    </row>
    <row r="34" spans="1:24" ht="7.5" customHeight="1" x14ac:dyDescent="0.2">
      <c r="A34" s="114"/>
      <c r="B34" s="114"/>
      <c r="C34" s="115"/>
      <c r="D34" s="72"/>
      <c r="E34" s="138"/>
      <c r="F34" s="72"/>
      <c r="G34" s="72"/>
      <c r="H34" s="72"/>
      <c r="I34" s="72"/>
      <c r="J34" s="72"/>
      <c r="K34" s="72"/>
      <c r="L34" s="72"/>
      <c r="M34" s="72"/>
      <c r="N34" s="36"/>
      <c r="O34" s="36"/>
      <c r="P34" s="36"/>
      <c r="Q34" s="36"/>
      <c r="R34" s="72"/>
      <c r="S34" s="36"/>
      <c r="T34" s="36"/>
      <c r="U34" s="36"/>
      <c r="V34" s="36"/>
      <c r="W34" s="36"/>
      <c r="X34" s="116"/>
    </row>
    <row r="35" spans="1:24" s="13" customFormat="1" ht="15" x14ac:dyDescent="0.2">
      <c r="A35" s="37"/>
      <c r="B35" s="8" t="s">
        <v>26</v>
      </c>
      <c r="C35" s="22"/>
      <c r="D35" s="22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4"/>
      <c r="X35" s="12"/>
    </row>
    <row r="36" spans="1:24" s="34" customFormat="1" ht="15.75" customHeight="1" x14ac:dyDescent="0.2">
      <c r="A36" s="29">
        <v>19</v>
      </c>
      <c r="B36" s="25" t="s">
        <v>261</v>
      </c>
      <c r="C36" s="26" t="s">
        <v>134</v>
      </c>
      <c r="D36" s="27" t="s">
        <v>135</v>
      </c>
      <c r="E36" s="28">
        <v>1600</v>
      </c>
      <c r="F36" s="27">
        <v>126</v>
      </c>
      <c r="G36" s="27">
        <v>2</v>
      </c>
      <c r="H36" s="27"/>
      <c r="I36" s="27" t="s">
        <v>128</v>
      </c>
      <c r="J36" s="27" t="s">
        <v>131</v>
      </c>
      <c r="K36" s="27" t="s">
        <v>128</v>
      </c>
      <c r="L36" s="27"/>
      <c r="M36" s="27" t="s">
        <v>128</v>
      </c>
      <c r="N36" s="29"/>
      <c r="O36" s="30"/>
      <c r="P36" s="30"/>
      <c r="Q36" s="29"/>
      <c r="R36" s="27"/>
      <c r="S36" s="30" t="s">
        <v>132</v>
      </c>
      <c r="T36" s="30" t="s">
        <v>142</v>
      </c>
      <c r="U36" s="30"/>
      <c r="V36" s="30"/>
      <c r="W36" s="30"/>
      <c r="X36" s="31">
        <f>VLOOKUP(B36,'Bonos BV LPF 04-18'!$B$7:$J$109,9,0)</f>
        <v>10320800</v>
      </c>
    </row>
    <row r="37" spans="1:24" s="34" customFormat="1" ht="15.75" customHeight="1" x14ac:dyDescent="0.2">
      <c r="A37" s="29">
        <v>20</v>
      </c>
      <c r="B37" s="25" t="s">
        <v>214</v>
      </c>
      <c r="C37" s="26" t="s">
        <v>134</v>
      </c>
      <c r="D37" s="27" t="s">
        <v>135</v>
      </c>
      <c r="E37" s="28">
        <v>1600</v>
      </c>
      <c r="F37" s="27">
        <v>126</v>
      </c>
      <c r="G37" s="27">
        <v>2</v>
      </c>
      <c r="H37" s="27" t="s">
        <v>128</v>
      </c>
      <c r="I37" s="27" t="s">
        <v>128</v>
      </c>
      <c r="J37" s="27" t="s">
        <v>131</v>
      </c>
      <c r="K37" s="27" t="s">
        <v>128</v>
      </c>
      <c r="L37" s="27"/>
      <c r="M37" s="27" t="s">
        <v>128</v>
      </c>
      <c r="N37" s="29"/>
      <c r="O37" s="30" t="s">
        <v>192</v>
      </c>
      <c r="P37" s="30" t="s">
        <v>129</v>
      </c>
      <c r="Q37" s="29" t="s">
        <v>128</v>
      </c>
      <c r="R37" s="27" t="s">
        <v>128</v>
      </c>
      <c r="S37" s="30" t="s">
        <v>132</v>
      </c>
      <c r="T37" s="30" t="s">
        <v>138</v>
      </c>
      <c r="U37" s="30"/>
      <c r="V37" s="30"/>
      <c r="W37" s="30"/>
      <c r="X37" s="31">
        <f>VLOOKUP(B37,'Bonos BV LPF 04-18'!$B$7:$J$109,9,0)</f>
        <v>11242300</v>
      </c>
    </row>
    <row r="38" spans="1:24" ht="15.75" customHeight="1" x14ac:dyDescent="0.2">
      <c r="A38" s="29">
        <v>21</v>
      </c>
      <c r="B38" s="25" t="s">
        <v>215</v>
      </c>
      <c r="C38" s="26" t="s">
        <v>134</v>
      </c>
      <c r="D38" s="27" t="s">
        <v>139</v>
      </c>
      <c r="E38" s="28">
        <v>1600</v>
      </c>
      <c r="F38" s="27">
        <v>126</v>
      </c>
      <c r="G38" s="27">
        <v>2</v>
      </c>
      <c r="H38" s="27" t="s">
        <v>128</v>
      </c>
      <c r="I38" s="27" t="s">
        <v>128</v>
      </c>
      <c r="J38" s="27" t="s">
        <v>131</v>
      </c>
      <c r="K38" s="27" t="s">
        <v>128</v>
      </c>
      <c r="L38" s="27"/>
      <c r="M38" s="27" t="s">
        <v>128</v>
      </c>
      <c r="N38" s="29"/>
      <c r="O38" s="30"/>
      <c r="P38" s="30"/>
      <c r="Q38" s="29"/>
      <c r="R38" s="27" t="s">
        <v>128</v>
      </c>
      <c r="S38" s="30" t="s">
        <v>132</v>
      </c>
      <c r="T38" s="30"/>
      <c r="U38" s="30"/>
      <c r="V38" s="30"/>
      <c r="W38" s="30"/>
      <c r="X38" s="31">
        <f>VLOOKUP(B38,'Bonos BV LPF 04-18'!$B$7:$J$109,9,0)</f>
        <v>11581800</v>
      </c>
    </row>
    <row r="39" spans="1:24" s="51" customFormat="1" ht="15.75" customHeight="1" x14ac:dyDescent="0.2">
      <c r="A39" s="29">
        <v>22</v>
      </c>
      <c r="B39" s="25" t="s">
        <v>216</v>
      </c>
      <c r="C39" s="26" t="s">
        <v>134</v>
      </c>
      <c r="D39" s="27" t="s">
        <v>135</v>
      </c>
      <c r="E39" s="28">
        <v>1600</v>
      </c>
      <c r="F39" s="27">
        <v>126</v>
      </c>
      <c r="G39" s="27">
        <v>2</v>
      </c>
      <c r="H39" s="27" t="s">
        <v>128</v>
      </c>
      <c r="I39" s="27" t="s">
        <v>128</v>
      </c>
      <c r="J39" s="27" t="s">
        <v>131</v>
      </c>
      <c r="K39" s="27" t="s">
        <v>128</v>
      </c>
      <c r="L39" s="27"/>
      <c r="M39" s="27" t="s">
        <v>128</v>
      </c>
      <c r="N39" s="29" t="s">
        <v>128</v>
      </c>
      <c r="O39" s="30" t="s">
        <v>192</v>
      </c>
      <c r="P39" s="30" t="s">
        <v>129</v>
      </c>
      <c r="Q39" s="29" t="s">
        <v>128</v>
      </c>
      <c r="R39" s="27" t="s">
        <v>128</v>
      </c>
      <c r="S39" s="30" t="s">
        <v>138</v>
      </c>
      <c r="T39" s="30" t="s">
        <v>138</v>
      </c>
      <c r="U39" s="30"/>
      <c r="V39" s="30"/>
      <c r="W39" s="30"/>
      <c r="X39" s="31">
        <f>VLOOKUP(B39,'Bonos BV LPF 04-18'!$B$7:$J$109,9,0)</f>
        <v>11907500</v>
      </c>
    </row>
    <row r="40" spans="1:24" s="51" customFormat="1" ht="15.75" customHeight="1" x14ac:dyDescent="0.2">
      <c r="A40" s="29">
        <v>23</v>
      </c>
      <c r="B40" s="25" t="s">
        <v>217</v>
      </c>
      <c r="C40" s="26" t="s">
        <v>134</v>
      </c>
      <c r="D40" s="27" t="s">
        <v>139</v>
      </c>
      <c r="E40" s="28">
        <v>1600</v>
      </c>
      <c r="F40" s="27">
        <v>126</v>
      </c>
      <c r="G40" s="27">
        <v>2</v>
      </c>
      <c r="H40" s="27" t="s">
        <v>128</v>
      </c>
      <c r="I40" s="27" t="s">
        <v>128</v>
      </c>
      <c r="J40" s="27" t="s">
        <v>131</v>
      </c>
      <c r="K40" s="27" t="s">
        <v>128</v>
      </c>
      <c r="L40" s="27"/>
      <c r="M40" s="27" t="s">
        <v>128</v>
      </c>
      <c r="N40" s="29" t="s">
        <v>128</v>
      </c>
      <c r="O40" s="30" t="s">
        <v>192</v>
      </c>
      <c r="P40" s="30" t="s">
        <v>129</v>
      </c>
      <c r="Q40" s="29" t="s">
        <v>128</v>
      </c>
      <c r="R40" s="27" t="s">
        <v>128</v>
      </c>
      <c r="S40" s="30" t="s">
        <v>138</v>
      </c>
      <c r="T40" s="30" t="s">
        <v>138</v>
      </c>
      <c r="U40" s="30"/>
      <c r="V40" s="30"/>
      <c r="W40" s="30"/>
      <c r="X40" s="31">
        <f>VLOOKUP(B40,'Bonos BV LPF 04-18'!$B$7:$J$109,9,0)</f>
        <v>12663381</v>
      </c>
    </row>
    <row r="41" spans="1:24" ht="15.75" customHeight="1" x14ac:dyDescent="0.2">
      <c r="A41" s="29">
        <v>24</v>
      </c>
      <c r="B41" s="25" t="s">
        <v>218</v>
      </c>
      <c r="C41" s="26" t="s">
        <v>134</v>
      </c>
      <c r="D41" s="27" t="s">
        <v>139</v>
      </c>
      <c r="E41" s="28">
        <v>1600</v>
      </c>
      <c r="F41" s="27">
        <v>126</v>
      </c>
      <c r="G41" s="27">
        <v>6</v>
      </c>
      <c r="H41" s="27" t="s">
        <v>128</v>
      </c>
      <c r="I41" s="27" t="s">
        <v>128</v>
      </c>
      <c r="J41" s="27" t="s">
        <v>140</v>
      </c>
      <c r="K41" s="27" t="s">
        <v>128</v>
      </c>
      <c r="L41" s="27" t="s">
        <v>128</v>
      </c>
      <c r="M41" s="27" t="s">
        <v>128</v>
      </c>
      <c r="N41" s="29" t="s">
        <v>128</v>
      </c>
      <c r="O41" s="30" t="s">
        <v>192</v>
      </c>
      <c r="P41" s="30" t="s">
        <v>129</v>
      </c>
      <c r="Q41" s="29" t="s">
        <v>128</v>
      </c>
      <c r="R41" s="27" t="s">
        <v>128</v>
      </c>
      <c r="S41" s="30" t="s">
        <v>138</v>
      </c>
      <c r="T41" s="30" t="s">
        <v>138</v>
      </c>
      <c r="U41" s="30"/>
      <c r="V41" s="30"/>
      <c r="W41" s="30"/>
      <c r="X41" s="31">
        <f>VLOOKUP(B41,'Bonos BV LPF 04-18'!$B$7:$J$109,9,0)</f>
        <v>14328631</v>
      </c>
    </row>
    <row r="42" spans="1:24" ht="9.75" customHeight="1" x14ac:dyDescent="0.2">
      <c r="A42" s="36"/>
      <c r="B42" s="114"/>
      <c r="C42" s="115"/>
      <c r="D42" s="72"/>
      <c r="E42" s="138"/>
      <c r="F42" s="72"/>
      <c r="G42" s="72"/>
      <c r="H42" s="72"/>
      <c r="I42" s="72"/>
      <c r="J42" s="72"/>
      <c r="K42" s="72"/>
      <c r="L42" s="72"/>
      <c r="M42" s="72"/>
      <c r="N42" s="36"/>
      <c r="O42" s="36"/>
      <c r="P42" s="36"/>
      <c r="Q42" s="36"/>
      <c r="R42" s="72"/>
      <c r="S42" s="36"/>
      <c r="T42" s="36"/>
      <c r="U42" s="36"/>
      <c r="V42" s="36"/>
      <c r="W42" s="36"/>
      <c r="X42" s="116"/>
    </row>
    <row r="43" spans="1:24" ht="15.75" customHeight="1" x14ac:dyDescent="0.2">
      <c r="A43" s="7"/>
      <c r="B43" s="8" t="s">
        <v>191</v>
      </c>
      <c r="C43" s="22"/>
      <c r="D43" s="22"/>
      <c r="E43" s="2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4"/>
      <c r="X43" s="12"/>
    </row>
    <row r="44" spans="1:24" ht="15.75" customHeight="1" x14ac:dyDescent="0.2">
      <c r="A44" s="25">
        <v>25</v>
      </c>
      <c r="B44" s="25" t="s">
        <v>193</v>
      </c>
      <c r="C44" s="26" t="s">
        <v>126</v>
      </c>
      <c r="D44" s="29" t="s">
        <v>135</v>
      </c>
      <c r="E44" s="33">
        <v>1600</v>
      </c>
      <c r="F44" s="29">
        <v>128</v>
      </c>
      <c r="G44" s="29">
        <v>6</v>
      </c>
      <c r="H44" s="29" t="s">
        <v>128</v>
      </c>
      <c r="I44" s="29" t="s">
        <v>128</v>
      </c>
      <c r="J44" s="29" t="s">
        <v>131</v>
      </c>
      <c r="K44" s="29" t="s">
        <v>128</v>
      </c>
      <c r="L44" s="29" t="s">
        <v>128</v>
      </c>
      <c r="M44" s="29" t="s">
        <v>128</v>
      </c>
      <c r="N44" s="29" t="s">
        <v>128</v>
      </c>
      <c r="O44" s="29" t="s">
        <v>192</v>
      </c>
      <c r="P44" s="29" t="s">
        <v>144</v>
      </c>
      <c r="Q44" s="29" t="s">
        <v>128</v>
      </c>
      <c r="R44" s="27" t="s">
        <v>128</v>
      </c>
      <c r="S44" s="29" t="s">
        <v>138</v>
      </c>
      <c r="T44" s="29" t="s">
        <v>138</v>
      </c>
      <c r="U44" s="29"/>
      <c r="V44" s="29"/>
      <c r="W44" s="29"/>
      <c r="X44" s="31">
        <f>VLOOKUP(B44,'Bonos BV LPF 04-18'!$B$7:$J$109,9,0)</f>
        <v>12212300</v>
      </c>
    </row>
    <row r="45" spans="1:24" ht="15.75" customHeight="1" x14ac:dyDescent="0.2">
      <c r="A45" s="25">
        <v>26</v>
      </c>
      <c r="B45" s="25" t="s">
        <v>194</v>
      </c>
      <c r="C45" s="26" t="s">
        <v>126</v>
      </c>
      <c r="D45" s="29" t="s">
        <v>139</v>
      </c>
      <c r="E45" s="33">
        <v>1600</v>
      </c>
      <c r="F45" s="29">
        <v>128</v>
      </c>
      <c r="G45" s="29">
        <v>6</v>
      </c>
      <c r="H45" s="29" t="s">
        <v>128</v>
      </c>
      <c r="I45" s="29" t="s">
        <v>128</v>
      </c>
      <c r="J45" s="29" t="s">
        <v>140</v>
      </c>
      <c r="K45" s="29" t="s">
        <v>128</v>
      </c>
      <c r="L45" s="29" t="s">
        <v>128</v>
      </c>
      <c r="M45" s="29" t="s">
        <v>128</v>
      </c>
      <c r="N45" s="29" t="s">
        <v>128</v>
      </c>
      <c r="O45" s="29" t="s">
        <v>192</v>
      </c>
      <c r="P45" s="29" t="s">
        <v>144</v>
      </c>
      <c r="Q45" s="29" t="s">
        <v>128</v>
      </c>
      <c r="R45" s="27" t="s">
        <v>128</v>
      </c>
      <c r="S45" s="29" t="s">
        <v>138</v>
      </c>
      <c r="T45" s="29" t="s">
        <v>138</v>
      </c>
      <c r="U45" s="29"/>
      <c r="V45" s="29"/>
      <c r="W45" s="29"/>
      <c r="X45" s="31">
        <f>VLOOKUP(B45,'Bonos BV LPF 04-18'!$B$7:$J$109,9,0)</f>
        <v>13182300</v>
      </c>
    </row>
    <row r="46" spans="1:24" ht="15.75" customHeight="1" x14ac:dyDescent="0.2">
      <c r="A46" s="25">
        <v>27</v>
      </c>
      <c r="B46" s="25" t="s">
        <v>195</v>
      </c>
      <c r="C46" s="26" t="s">
        <v>126</v>
      </c>
      <c r="D46" s="29" t="s">
        <v>139</v>
      </c>
      <c r="E46" s="33">
        <v>2000</v>
      </c>
      <c r="F46" s="29">
        <v>164</v>
      </c>
      <c r="G46" s="29">
        <v>6</v>
      </c>
      <c r="H46" s="29" t="s">
        <v>128</v>
      </c>
      <c r="I46" s="29" t="s">
        <v>128</v>
      </c>
      <c r="J46" s="29" t="s">
        <v>140</v>
      </c>
      <c r="K46" s="29" t="s">
        <v>128</v>
      </c>
      <c r="L46" s="29" t="s">
        <v>128</v>
      </c>
      <c r="M46" s="29" t="s">
        <v>128</v>
      </c>
      <c r="N46" s="29" t="s">
        <v>128</v>
      </c>
      <c r="O46" s="29" t="s">
        <v>192</v>
      </c>
      <c r="P46" s="29" t="s">
        <v>144</v>
      </c>
      <c r="Q46" s="29" t="s">
        <v>128</v>
      </c>
      <c r="R46" s="27" t="s">
        <v>128</v>
      </c>
      <c r="S46" s="29" t="s">
        <v>138</v>
      </c>
      <c r="T46" s="29" t="s">
        <v>138</v>
      </c>
      <c r="U46" s="29"/>
      <c r="V46" s="29" t="s">
        <v>141</v>
      </c>
      <c r="W46" s="29"/>
      <c r="X46" s="31">
        <f>VLOOKUP(B46,'Bonos BV LPF 04-18'!$B$7:$J$109,9,0)</f>
        <v>15122300</v>
      </c>
    </row>
    <row r="47" spans="1:24" ht="6" customHeight="1" x14ac:dyDescent="0.2">
      <c r="A47" s="4"/>
      <c r="B47" s="14"/>
      <c r="C47" s="15"/>
      <c r="D47" s="16"/>
      <c r="E47" s="16"/>
      <c r="F47" s="16"/>
      <c r="G47" s="17"/>
      <c r="H47" s="17"/>
      <c r="I47" s="17"/>
      <c r="J47" s="17"/>
      <c r="K47" s="17"/>
      <c r="L47" s="18"/>
      <c r="M47" s="19"/>
      <c r="N47" s="17"/>
      <c r="O47" s="17"/>
      <c r="P47" s="17"/>
      <c r="Q47" s="17"/>
      <c r="X47" s="20"/>
    </row>
    <row r="48" spans="1:24" s="13" customFormat="1" ht="15" x14ac:dyDescent="0.2">
      <c r="A48" s="7"/>
      <c r="B48" s="8" t="s">
        <v>27</v>
      </c>
      <c r="C48" s="22"/>
      <c r="D48" s="22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4"/>
      <c r="X48" s="12"/>
    </row>
    <row r="49" spans="1:24" s="35" customFormat="1" ht="15" customHeight="1" x14ac:dyDescent="0.2">
      <c r="A49" s="25">
        <v>28</v>
      </c>
      <c r="B49" s="25" t="s">
        <v>48</v>
      </c>
      <c r="C49" s="26" t="s">
        <v>28</v>
      </c>
      <c r="D49" s="29" t="s">
        <v>135</v>
      </c>
      <c r="E49" s="33">
        <v>1400</v>
      </c>
      <c r="F49" s="29">
        <v>99</v>
      </c>
      <c r="G49" s="29">
        <v>2</v>
      </c>
      <c r="H49" s="29" t="s">
        <v>128</v>
      </c>
      <c r="I49" s="29" t="s">
        <v>128</v>
      </c>
      <c r="J49" s="29" t="s">
        <v>131</v>
      </c>
      <c r="K49" s="29" t="s">
        <v>128</v>
      </c>
      <c r="L49" s="29"/>
      <c r="M49" s="29" t="s">
        <v>128</v>
      </c>
      <c r="N49" s="29"/>
      <c r="O49" s="29" t="s">
        <v>143</v>
      </c>
      <c r="P49" s="29" t="s">
        <v>144</v>
      </c>
      <c r="Q49" s="29" t="s">
        <v>128</v>
      </c>
      <c r="R49" s="27" t="s">
        <v>128</v>
      </c>
      <c r="S49" s="29" t="s">
        <v>132</v>
      </c>
      <c r="T49" s="29" t="s">
        <v>130</v>
      </c>
      <c r="U49" s="29" t="s">
        <v>128</v>
      </c>
      <c r="V49" s="29"/>
      <c r="W49" s="29"/>
      <c r="X49" s="31">
        <f>VLOOKUP(B49,'Bonos BV LPF 04-18'!$B$7:$J$109,9,0)</f>
        <v>9509382</v>
      </c>
    </row>
    <row r="50" spans="1:24" s="35" customFormat="1" ht="15" customHeight="1" x14ac:dyDescent="0.2">
      <c r="A50" s="25">
        <v>29</v>
      </c>
      <c r="B50" s="25" t="s">
        <v>49</v>
      </c>
      <c r="C50" s="26" t="s">
        <v>28</v>
      </c>
      <c r="D50" s="29" t="s">
        <v>135</v>
      </c>
      <c r="E50" s="33">
        <v>1400</v>
      </c>
      <c r="F50" s="29">
        <v>99</v>
      </c>
      <c r="G50" s="29">
        <v>2</v>
      </c>
      <c r="H50" s="29" t="s">
        <v>128</v>
      </c>
      <c r="I50" s="29" t="s">
        <v>128</v>
      </c>
      <c r="J50" s="29" t="s">
        <v>131</v>
      </c>
      <c r="K50" s="29" t="s">
        <v>128</v>
      </c>
      <c r="L50" s="29"/>
      <c r="M50" s="29" t="s">
        <v>128</v>
      </c>
      <c r="N50" s="29"/>
      <c r="O50" s="29" t="s">
        <v>143</v>
      </c>
      <c r="P50" s="29" t="s">
        <v>144</v>
      </c>
      <c r="Q50" s="29" t="s">
        <v>128</v>
      </c>
      <c r="R50" s="27" t="s">
        <v>128</v>
      </c>
      <c r="S50" s="29" t="s">
        <v>138</v>
      </c>
      <c r="T50" s="29" t="s">
        <v>138</v>
      </c>
      <c r="U50" s="29" t="s">
        <v>128</v>
      </c>
      <c r="V50" s="29"/>
      <c r="W50" s="29"/>
      <c r="X50" s="31">
        <f>VLOOKUP(B50,'Bonos BV LPF 04-18'!$B$7:$J$109,9,0)</f>
        <v>10166451</v>
      </c>
    </row>
    <row r="51" spans="1:24" s="32" customFormat="1" ht="15" customHeight="1" x14ac:dyDescent="0.2">
      <c r="A51" s="25">
        <v>30</v>
      </c>
      <c r="B51" s="25" t="s">
        <v>50</v>
      </c>
      <c r="C51" s="26" t="s">
        <v>28</v>
      </c>
      <c r="D51" s="29" t="s">
        <v>133</v>
      </c>
      <c r="E51" s="33">
        <v>1400</v>
      </c>
      <c r="F51" s="29">
        <v>99</v>
      </c>
      <c r="G51" s="29">
        <v>2</v>
      </c>
      <c r="H51" s="29" t="s">
        <v>128</v>
      </c>
      <c r="I51" s="29" t="s">
        <v>128</v>
      </c>
      <c r="J51" s="29" t="s">
        <v>131</v>
      </c>
      <c r="K51" s="29" t="s">
        <v>128</v>
      </c>
      <c r="L51" s="29"/>
      <c r="M51" s="29" t="s">
        <v>128</v>
      </c>
      <c r="N51" s="29"/>
      <c r="O51" s="29" t="s">
        <v>143</v>
      </c>
      <c r="P51" s="29" t="s">
        <v>144</v>
      </c>
      <c r="Q51" s="29" t="s">
        <v>128</v>
      </c>
      <c r="R51" s="29" t="s">
        <v>128</v>
      </c>
      <c r="S51" s="30" t="s">
        <v>138</v>
      </c>
      <c r="T51" s="29" t="s">
        <v>138</v>
      </c>
      <c r="U51" s="29" t="s">
        <v>128</v>
      </c>
      <c r="V51" s="29"/>
      <c r="W51" s="29"/>
      <c r="X51" s="31">
        <f>VLOOKUP(B51,'Bonos BV LPF 04-18'!$B$7:$J$109,9,0)</f>
        <v>10971000</v>
      </c>
    </row>
    <row r="52" spans="1:24" ht="6" customHeight="1" x14ac:dyDescent="0.2">
      <c r="A52" s="4"/>
      <c r="B52" s="14"/>
      <c r="C52" s="15"/>
      <c r="D52" s="16"/>
      <c r="E52" s="16"/>
      <c r="F52" s="16"/>
      <c r="G52" s="17"/>
      <c r="H52" s="17"/>
      <c r="I52" s="17"/>
      <c r="J52" s="17"/>
      <c r="K52" s="17"/>
      <c r="L52" s="18"/>
      <c r="M52" s="19"/>
      <c r="N52" s="17"/>
      <c r="O52" s="17"/>
      <c r="P52" s="17"/>
      <c r="Q52" s="17"/>
      <c r="X52" s="20"/>
    </row>
    <row r="53" spans="1:24" s="13" customFormat="1" ht="15" x14ac:dyDescent="0.2">
      <c r="A53" s="7"/>
      <c r="B53" s="8" t="s">
        <v>29</v>
      </c>
      <c r="C53" s="22"/>
      <c r="D53" s="22"/>
      <c r="E53" s="23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4"/>
      <c r="X53" s="12"/>
    </row>
    <row r="54" spans="1:24" s="35" customFormat="1" ht="15" customHeight="1" x14ac:dyDescent="0.2">
      <c r="A54" s="25">
        <v>31</v>
      </c>
      <c r="B54" s="25" t="s">
        <v>263</v>
      </c>
      <c r="C54" s="26" t="s">
        <v>30</v>
      </c>
      <c r="D54" s="29" t="s">
        <v>145</v>
      </c>
      <c r="E54" s="33">
        <v>1600</v>
      </c>
      <c r="F54" s="29">
        <v>121</v>
      </c>
      <c r="G54" s="29">
        <v>2</v>
      </c>
      <c r="H54" s="29" t="s">
        <v>146</v>
      </c>
      <c r="I54" s="29" t="s">
        <v>128</v>
      </c>
      <c r="J54" s="29" t="s">
        <v>131</v>
      </c>
      <c r="K54" s="29" t="s">
        <v>146</v>
      </c>
      <c r="L54" s="29"/>
      <c r="M54" s="29" t="s">
        <v>128</v>
      </c>
      <c r="N54" s="29"/>
      <c r="O54" s="29" t="s">
        <v>147</v>
      </c>
      <c r="P54" s="29" t="s">
        <v>144</v>
      </c>
      <c r="Q54" s="29" t="s">
        <v>128</v>
      </c>
      <c r="R54" s="27"/>
      <c r="S54" s="29" t="s">
        <v>132</v>
      </c>
      <c r="T54" s="29" t="s">
        <v>130</v>
      </c>
      <c r="U54" s="29"/>
      <c r="V54" s="29"/>
      <c r="W54" s="29"/>
      <c r="X54" s="31">
        <f>VLOOKUP(B54,'Bonos BV LPF 04-18'!$B$7:$J$109,9,0)</f>
        <v>10857204</v>
      </c>
    </row>
    <row r="55" spans="1:24" s="35" customFormat="1" ht="15" customHeight="1" x14ac:dyDescent="0.2">
      <c r="A55" s="25">
        <v>32</v>
      </c>
      <c r="B55" s="25" t="s">
        <v>51</v>
      </c>
      <c r="C55" s="26" t="s">
        <v>30</v>
      </c>
      <c r="D55" s="29" t="s">
        <v>145</v>
      </c>
      <c r="E55" s="33">
        <v>1600</v>
      </c>
      <c r="F55" s="29">
        <v>121</v>
      </c>
      <c r="G55" s="29">
        <v>2</v>
      </c>
      <c r="H55" s="29" t="s">
        <v>146</v>
      </c>
      <c r="I55" s="29" t="s">
        <v>128</v>
      </c>
      <c r="J55" s="29" t="s">
        <v>131</v>
      </c>
      <c r="K55" s="29" t="s">
        <v>146</v>
      </c>
      <c r="L55" s="29"/>
      <c r="M55" s="29" t="s">
        <v>128</v>
      </c>
      <c r="N55" s="29"/>
      <c r="O55" s="29" t="s">
        <v>147</v>
      </c>
      <c r="P55" s="29" t="s">
        <v>144</v>
      </c>
      <c r="Q55" s="29" t="s">
        <v>128</v>
      </c>
      <c r="R55" s="27" t="s">
        <v>128</v>
      </c>
      <c r="S55" s="29" t="s">
        <v>138</v>
      </c>
      <c r="T55" s="29" t="s">
        <v>138</v>
      </c>
      <c r="U55" s="29" t="s">
        <v>128</v>
      </c>
      <c r="V55" s="29"/>
      <c r="W55" s="29"/>
      <c r="X55" s="31">
        <f>VLOOKUP(B55,'Bonos BV LPF 04-18'!$B$7:$J$109,9,0)</f>
        <v>11888677</v>
      </c>
    </row>
    <row r="56" spans="1:24" s="32" customFormat="1" ht="15" customHeight="1" x14ac:dyDescent="0.2">
      <c r="A56" s="25">
        <v>33</v>
      </c>
      <c r="B56" s="25" t="s">
        <v>52</v>
      </c>
      <c r="C56" s="26" t="s">
        <v>30</v>
      </c>
      <c r="D56" s="29" t="s">
        <v>148</v>
      </c>
      <c r="E56" s="33">
        <v>1600</v>
      </c>
      <c r="F56" s="29">
        <v>121</v>
      </c>
      <c r="G56" s="29">
        <v>2</v>
      </c>
      <c r="H56" s="29" t="s">
        <v>146</v>
      </c>
      <c r="I56" s="29" t="s">
        <v>128</v>
      </c>
      <c r="J56" s="29" t="s">
        <v>131</v>
      </c>
      <c r="K56" s="29" t="s">
        <v>146</v>
      </c>
      <c r="L56" s="29"/>
      <c r="M56" s="29" t="s">
        <v>128</v>
      </c>
      <c r="N56" s="29"/>
      <c r="O56" s="29" t="s">
        <v>147</v>
      </c>
      <c r="P56" s="29" t="s">
        <v>144</v>
      </c>
      <c r="Q56" s="29" t="s">
        <v>128</v>
      </c>
      <c r="R56" s="29" t="s">
        <v>128</v>
      </c>
      <c r="S56" s="30" t="s">
        <v>138</v>
      </c>
      <c r="T56" s="29" t="s">
        <v>138</v>
      </c>
      <c r="U56" s="29" t="s">
        <v>128</v>
      </c>
      <c r="V56" s="29"/>
      <c r="W56" s="29"/>
      <c r="X56" s="31">
        <f>VLOOKUP(B56,'Bonos BV LPF 04-18'!$B$7:$J$109,9,0)</f>
        <v>12496233</v>
      </c>
    </row>
    <row r="57" spans="1:24" ht="6" customHeight="1" x14ac:dyDescent="0.2">
      <c r="A57" s="4"/>
      <c r="B57" s="14"/>
      <c r="C57" s="15"/>
      <c r="D57" s="16"/>
      <c r="E57" s="16"/>
      <c r="F57" s="16"/>
      <c r="G57" s="17"/>
      <c r="H57" s="17"/>
      <c r="I57" s="17"/>
      <c r="J57" s="17"/>
      <c r="K57" s="17"/>
      <c r="L57" s="18"/>
      <c r="M57" s="19"/>
      <c r="N57" s="17"/>
      <c r="O57" s="17"/>
      <c r="P57" s="17"/>
      <c r="Q57" s="17"/>
      <c r="X57" s="20"/>
    </row>
    <row r="58" spans="1:24" s="13" customFormat="1" ht="15" x14ac:dyDescent="0.2">
      <c r="A58" s="7"/>
      <c r="B58" s="8" t="s">
        <v>338</v>
      </c>
      <c r="C58" s="22"/>
      <c r="D58" s="22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4"/>
      <c r="X58" s="12"/>
    </row>
    <row r="59" spans="1:24" s="35" customFormat="1" ht="15" customHeight="1" x14ac:dyDescent="0.2">
      <c r="A59" s="29">
        <v>34</v>
      </c>
      <c r="B59" s="25" t="s">
        <v>356</v>
      </c>
      <c r="C59" s="26" t="s">
        <v>30</v>
      </c>
      <c r="D59" s="29" t="s">
        <v>145</v>
      </c>
      <c r="E59" s="33">
        <v>1600</v>
      </c>
      <c r="F59" s="29">
        <v>121</v>
      </c>
      <c r="G59" s="29">
        <v>2</v>
      </c>
      <c r="H59" s="29" t="s">
        <v>146</v>
      </c>
      <c r="I59" s="29" t="s">
        <v>128</v>
      </c>
      <c r="J59" s="29" t="s">
        <v>131</v>
      </c>
      <c r="K59" s="29" t="s">
        <v>146</v>
      </c>
      <c r="L59" s="29"/>
      <c r="M59" s="29"/>
      <c r="N59" s="29"/>
      <c r="O59" s="29" t="s">
        <v>147</v>
      </c>
      <c r="P59" s="29" t="s">
        <v>144</v>
      </c>
      <c r="Q59" s="29" t="s">
        <v>128</v>
      </c>
      <c r="R59" s="27"/>
      <c r="S59" s="29" t="s">
        <v>132</v>
      </c>
      <c r="T59" s="29" t="s">
        <v>130</v>
      </c>
      <c r="U59" s="29" t="s">
        <v>128</v>
      </c>
      <c r="V59" s="29"/>
      <c r="W59" s="29"/>
      <c r="X59" s="31">
        <f>VLOOKUP(B59,'Bonos BV LPF 04-18'!$B$7:$J$109,9,0)</f>
        <v>10548166</v>
      </c>
    </row>
    <row r="60" spans="1:24" s="35" customFormat="1" ht="15" customHeight="1" x14ac:dyDescent="0.2">
      <c r="A60" s="29">
        <v>35</v>
      </c>
      <c r="B60" s="25" t="s">
        <v>330</v>
      </c>
      <c r="C60" s="26" t="s">
        <v>30</v>
      </c>
      <c r="D60" s="29" t="s">
        <v>145</v>
      </c>
      <c r="E60" s="33">
        <v>1600</v>
      </c>
      <c r="F60" s="29">
        <v>121</v>
      </c>
      <c r="G60" s="29">
        <v>2</v>
      </c>
      <c r="H60" s="29" t="s">
        <v>146</v>
      </c>
      <c r="I60" s="29" t="s">
        <v>128</v>
      </c>
      <c r="J60" s="29" t="s">
        <v>131</v>
      </c>
      <c r="K60" s="29" t="s">
        <v>146</v>
      </c>
      <c r="L60" s="29"/>
      <c r="M60" s="29"/>
      <c r="N60" s="29"/>
      <c r="O60" s="29" t="s">
        <v>147</v>
      </c>
      <c r="P60" s="29" t="s">
        <v>144</v>
      </c>
      <c r="Q60" s="29" t="s">
        <v>128</v>
      </c>
      <c r="R60" s="27" t="s">
        <v>128</v>
      </c>
      <c r="S60" s="29" t="s">
        <v>138</v>
      </c>
      <c r="T60" s="29" t="s">
        <v>138</v>
      </c>
      <c r="U60" s="29" t="s">
        <v>128</v>
      </c>
      <c r="V60" s="29"/>
      <c r="W60" s="29"/>
      <c r="X60" s="31">
        <f>VLOOKUP(B60,'Bonos BV LPF 04-18'!$B$7:$J$109,9,0)</f>
        <v>11986096</v>
      </c>
    </row>
    <row r="61" spans="1:24" s="35" customFormat="1" ht="15" customHeight="1" x14ac:dyDescent="0.2">
      <c r="A61" s="29">
        <v>36</v>
      </c>
      <c r="B61" s="25" t="s">
        <v>331</v>
      </c>
      <c r="C61" s="26" t="s">
        <v>30</v>
      </c>
      <c r="D61" s="29" t="s">
        <v>148</v>
      </c>
      <c r="E61" s="33">
        <v>1600</v>
      </c>
      <c r="F61" s="29">
        <v>121</v>
      </c>
      <c r="G61" s="29">
        <v>2</v>
      </c>
      <c r="H61" s="29" t="s">
        <v>146</v>
      </c>
      <c r="I61" s="29" t="s">
        <v>128</v>
      </c>
      <c r="J61" s="29" t="s">
        <v>131</v>
      </c>
      <c r="K61" s="29" t="s">
        <v>146</v>
      </c>
      <c r="L61" s="29"/>
      <c r="M61" s="29"/>
      <c r="N61" s="29"/>
      <c r="O61" s="29" t="s">
        <v>147</v>
      </c>
      <c r="P61" s="29" t="s">
        <v>144</v>
      </c>
      <c r="Q61" s="29" t="s">
        <v>128</v>
      </c>
      <c r="R61" s="27" t="s">
        <v>128</v>
      </c>
      <c r="S61" s="29" t="s">
        <v>138</v>
      </c>
      <c r="T61" s="29" t="s">
        <v>138</v>
      </c>
      <c r="U61" s="29" t="s">
        <v>128</v>
      </c>
      <c r="V61" s="29"/>
      <c r="W61" s="29"/>
      <c r="X61" s="31">
        <f>VLOOKUP(B61,'Bonos BV LPF 04-18'!$B$7:$J$109,9,0)</f>
        <v>12726000</v>
      </c>
    </row>
    <row r="62" spans="1:24" ht="6" customHeight="1" x14ac:dyDescent="0.2">
      <c r="A62" s="4"/>
      <c r="B62" s="14"/>
      <c r="C62" s="15"/>
      <c r="D62" s="16"/>
      <c r="E62" s="16"/>
      <c r="F62" s="16"/>
      <c r="G62" s="17"/>
      <c r="H62" s="17"/>
      <c r="I62" s="17"/>
      <c r="J62" s="17"/>
      <c r="K62" s="17"/>
      <c r="L62" s="18"/>
      <c r="M62" s="19"/>
      <c r="N62" s="17"/>
      <c r="O62" s="17"/>
      <c r="P62" s="17"/>
      <c r="Q62" s="17"/>
      <c r="X62" s="20"/>
    </row>
    <row r="63" spans="1:24" s="13" customFormat="1" ht="15" x14ac:dyDescent="0.2">
      <c r="A63" s="37"/>
      <c r="B63" s="8" t="s">
        <v>273</v>
      </c>
      <c r="C63" s="22"/>
      <c r="D63" s="22"/>
      <c r="E63" s="23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4"/>
      <c r="X63" s="12"/>
    </row>
    <row r="64" spans="1:24" s="35" customFormat="1" ht="15" customHeight="1" x14ac:dyDescent="0.2">
      <c r="A64" s="29">
        <v>37</v>
      </c>
      <c r="B64" s="25" t="s">
        <v>219</v>
      </c>
      <c r="C64" s="26" t="s">
        <v>30</v>
      </c>
      <c r="D64" s="29" t="s">
        <v>149</v>
      </c>
      <c r="E64" s="33">
        <v>2000</v>
      </c>
      <c r="F64" s="29">
        <v>153</v>
      </c>
      <c r="G64" s="29">
        <v>2</v>
      </c>
      <c r="H64" s="29" t="s">
        <v>128</v>
      </c>
      <c r="I64" s="29" t="s">
        <v>128</v>
      </c>
      <c r="J64" s="29" t="s">
        <v>131</v>
      </c>
      <c r="K64" s="29" t="s">
        <v>128</v>
      </c>
      <c r="L64" s="29"/>
      <c r="M64" s="29" t="s">
        <v>128</v>
      </c>
      <c r="N64" s="29"/>
      <c r="O64" s="29" t="s">
        <v>192</v>
      </c>
      <c r="P64" s="29" t="s">
        <v>144</v>
      </c>
      <c r="Q64" s="29"/>
      <c r="R64" s="29" t="s">
        <v>128</v>
      </c>
      <c r="S64" s="29" t="s">
        <v>138</v>
      </c>
      <c r="T64" s="29" t="s">
        <v>130</v>
      </c>
      <c r="U64" s="29" t="s">
        <v>128</v>
      </c>
      <c r="V64" s="29"/>
      <c r="W64" s="29"/>
      <c r="X64" s="31">
        <f>VLOOKUP(B64,'Bonos BV LPF 04-18'!$B$7:$J$109,9,0)</f>
        <v>13376300</v>
      </c>
    </row>
    <row r="65" spans="1:24" s="35" customFormat="1" ht="15" customHeight="1" x14ac:dyDescent="0.2">
      <c r="A65" s="29">
        <v>38</v>
      </c>
      <c r="B65" s="25" t="s">
        <v>220</v>
      </c>
      <c r="C65" s="26" t="s">
        <v>30</v>
      </c>
      <c r="D65" s="29" t="s">
        <v>151</v>
      </c>
      <c r="E65" s="33">
        <v>2000</v>
      </c>
      <c r="F65" s="29">
        <v>153</v>
      </c>
      <c r="G65" s="29">
        <v>2</v>
      </c>
      <c r="H65" s="29" t="s">
        <v>128</v>
      </c>
      <c r="I65" s="29" t="s">
        <v>128</v>
      </c>
      <c r="J65" s="29" t="s">
        <v>131</v>
      </c>
      <c r="K65" s="29" t="s">
        <v>128</v>
      </c>
      <c r="L65" s="29"/>
      <c r="M65" s="29" t="s">
        <v>128</v>
      </c>
      <c r="N65" s="29"/>
      <c r="O65" s="29" t="s">
        <v>192</v>
      </c>
      <c r="P65" s="29" t="s">
        <v>144</v>
      </c>
      <c r="Q65" s="29"/>
      <c r="R65" s="29" t="s">
        <v>128</v>
      </c>
      <c r="S65" s="29" t="s">
        <v>138</v>
      </c>
      <c r="T65" s="29" t="s">
        <v>130</v>
      </c>
      <c r="U65" s="29" t="s">
        <v>128</v>
      </c>
      <c r="V65" s="29"/>
      <c r="W65" s="29"/>
      <c r="X65" s="31">
        <f>VLOOKUP(B65,'Bonos BV LPF 04-18'!$B$7:$J$109,9,0)</f>
        <v>13812574</v>
      </c>
    </row>
    <row r="66" spans="1:24" s="35" customFormat="1" ht="15" customHeight="1" x14ac:dyDescent="0.2">
      <c r="A66" s="29">
        <v>39</v>
      </c>
      <c r="B66" s="25" t="s">
        <v>221</v>
      </c>
      <c r="C66" s="26" t="s">
        <v>30</v>
      </c>
      <c r="D66" s="29" t="s">
        <v>149</v>
      </c>
      <c r="E66" s="33">
        <v>2000</v>
      </c>
      <c r="F66" s="29">
        <v>153</v>
      </c>
      <c r="G66" s="29">
        <v>6</v>
      </c>
      <c r="H66" s="29" t="s">
        <v>128</v>
      </c>
      <c r="I66" s="29" t="s">
        <v>128</v>
      </c>
      <c r="J66" s="29" t="s">
        <v>131</v>
      </c>
      <c r="K66" s="29" t="s">
        <v>128</v>
      </c>
      <c r="L66" s="29" t="s">
        <v>128</v>
      </c>
      <c r="M66" s="29" t="s">
        <v>128</v>
      </c>
      <c r="N66" s="29" t="s">
        <v>128</v>
      </c>
      <c r="O66" s="29" t="s">
        <v>192</v>
      </c>
      <c r="P66" s="29" t="s">
        <v>144</v>
      </c>
      <c r="Q66" s="29" t="s">
        <v>128</v>
      </c>
      <c r="R66" s="29" t="s">
        <v>128</v>
      </c>
      <c r="S66" s="29" t="s">
        <v>138</v>
      </c>
      <c r="T66" s="29" t="s">
        <v>138</v>
      </c>
      <c r="U66" s="29" t="s">
        <v>128</v>
      </c>
      <c r="V66" s="29"/>
      <c r="W66" s="29"/>
      <c r="X66" s="31">
        <f>VLOOKUP(B66,'Bonos BV LPF 04-18'!$B$7:$J$109,9,0)</f>
        <v>14103800</v>
      </c>
    </row>
    <row r="67" spans="1:24" s="35" customFormat="1" ht="15" customHeight="1" x14ac:dyDescent="0.2">
      <c r="A67" s="29">
        <v>40</v>
      </c>
      <c r="B67" s="25" t="s">
        <v>222</v>
      </c>
      <c r="C67" s="26" t="s">
        <v>30</v>
      </c>
      <c r="D67" s="29" t="s">
        <v>223</v>
      </c>
      <c r="E67" s="33">
        <v>2000</v>
      </c>
      <c r="F67" s="29">
        <v>153</v>
      </c>
      <c r="G67" s="29">
        <v>2</v>
      </c>
      <c r="H67" s="29" t="s">
        <v>128</v>
      </c>
      <c r="I67" s="29" t="s">
        <v>128</v>
      </c>
      <c r="J67" s="29" t="s">
        <v>131</v>
      </c>
      <c r="K67" s="29" t="s">
        <v>128</v>
      </c>
      <c r="L67" s="29" t="s">
        <v>128</v>
      </c>
      <c r="M67" s="29" t="s">
        <v>128</v>
      </c>
      <c r="N67" s="29" t="s">
        <v>128</v>
      </c>
      <c r="O67" s="29" t="s">
        <v>192</v>
      </c>
      <c r="P67" s="29" t="s">
        <v>144</v>
      </c>
      <c r="Q67" s="29" t="s">
        <v>128</v>
      </c>
      <c r="R67" s="29" t="s">
        <v>128</v>
      </c>
      <c r="S67" s="29" t="s">
        <v>138</v>
      </c>
      <c r="T67" s="29" t="s">
        <v>138</v>
      </c>
      <c r="U67" s="29" t="s">
        <v>128</v>
      </c>
      <c r="V67" s="29"/>
      <c r="W67" s="29"/>
      <c r="X67" s="31">
        <f>VLOOKUP(B67,'Bonos BV LPF 04-18'!$B$7:$J$109,9,0)</f>
        <v>14950562</v>
      </c>
    </row>
    <row r="68" spans="1:24" s="35" customFormat="1" ht="15" customHeight="1" x14ac:dyDescent="0.2">
      <c r="A68" s="29">
        <v>41</v>
      </c>
      <c r="B68" s="25" t="s">
        <v>224</v>
      </c>
      <c r="C68" s="26" t="s">
        <v>30</v>
      </c>
      <c r="D68" s="29" t="s">
        <v>151</v>
      </c>
      <c r="E68" s="33">
        <v>2000</v>
      </c>
      <c r="F68" s="29">
        <v>153</v>
      </c>
      <c r="G68" s="29">
        <v>6</v>
      </c>
      <c r="H68" s="29" t="s">
        <v>128</v>
      </c>
      <c r="I68" s="29" t="s">
        <v>128</v>
      </c>
      <c r="J68" s="29" t="s">
        <v>131</v>
      </c>
      <c r="K68" s="29" t="s">
        <v>128</v>
      </c>
      <c r="L68" s="29" t="s">
        <v>128</v>
      </c>
      <c r="M68" s="29" t="s">
        <v>128</v>
      </c>
      <c r="N68" s="29" t="s">
        <v>128</v>
      </c>
      <c r="O68" s="29" t="s">
        <v>192</v>
      </c>
      <c r="P68" s="29" t="s">
        <v>144</v>
      </c>
      <c r="Q68" s="29" t="s">
        <v>128</v>
      </c>
      <c r="R68" s="29" t="s">
        <v>128</v>
      </c>
      <c r="S68" s="29" t="s">
        <v>138</v>
      </c>
      <c r="T68" s="29" t="s">
        <v>138</v>
      </c>
      <c r="U68" s="29" t="s">
        <v>128</v>
      </c>
      <c r="V68" s="29"/>
      <c r="W68" s="29"/>
      <c r="X68" s="31">
        <f>VLOOKUP(B68,'Bonos BV LPF 04-18'!$B$7:$J$109,9,0)</f>
        <v>14913110</v>
      </c>
    </row>
    <row r="69" spans="1:24" s="35" customFormat="1" ht="14.25" customHeight="1" x14ac:dyDescent="0.2">
      <c r="A69" s="29">
        <v>42</v>
      </c>
      <c r="B69" s="25" t="s">
        <v>225</v>
      </c>
      <c r="C69" s="26" t="s">
        <v>30</v>
      </c>
      <c r="D69" s="29" t="s">
        <v>152</v>
      </c>
      <c r="E69" s="33">
        <v>2000</v>
      </c>
      <c r="F69" s="29">
        <v>153</v>
      </c>
      <c r="G69" s="29">
        <v>6</v>
      </c>
      <c r="H69" s="29" t="s">
        <v>128</v>
      </c>
      <c r="I69" s="29" t="s">
        <v>128</v>
      </c>
      <c r="J69" s="29" t="s">
        <v>140</v>
      </c>
      <c r="K69" s="29" t="s">
        <v>128</v>
      </c>
      <c r="L69" s="29" t="s">
        <v>128</v>
      </c>
      <c r="M69" s="29" t="s">
        <v>128</v>
      </c>
      <c r="N69" s="29" t="s">
        <v>128</v>
      </c>
      <c r="O69" s="29" t="s">
        <v>192</v>
      </c>
      <c r="P69" s="29" t="s">
        <v>144</v>
      </c>
      <c r="Q69" s="29" t="s">
        <v>128</v>
      </c>
      <c r="R69" s="29" t="s">
        <v>128</v>
      </c>
      <c r="S69" s="29" t="s">
        <v>138</v>
      </c>
      <c r="T69" s="29" t="s">
        <v>138</v>
      </c>
      <c r="U69" s="29" t="s">
        <v>128</v>
      </c>
      <c r="V69" s="29" t="s">
        <v>141</v>
      </c>
      <c r="W69" s="29"/>
      <c r="X69" s="31">
        <f>VLOOKUP(B69,'Bonos BV LPF 04-18'!$B$7:$J$109,9,0)</f>
        <v>20016000</v>
      </c>
    </row>
    <row r="70" spans="1:24" s="35" customFormat="1" ht="14.25" customHeight="1" x14ac:dyDescent="0.2">
      <c r="A70" s="29">
        <v>43</v>
      </c>
      <c r="B70" s="25" t="s">
        <v>252</v>
      </c>
      <c r="C70" s="26" t="s">
        <v>30</v>
      </c>
      <c r="D70" s="29" t="s">
        <v>149</v>
      </c>
      <c r="E70" s="33">
        <v>2000</v>
      </c>
      <c r="F70" s="29">
        <v>182</v>
      </c>
      <c r="G70" s="29">
        <v>2</v>
      </c>
      <c r="H70" s="29" t="s">
        <v>128</v>
      </c>
      <c r="I70" s="29" t="s">
        <v>128</v>
      </c>
      <c r="J70" s="29" t="s">
        <v>131</v>
      </c>
      <c r="K70" s="29" t="s">
        <v>128</v>
      </c>
      <c r="L70" s="29"/>
      <c r="M70" s="29" t="s">
        <v>128</v>
      </c>
      <c r="N70" s="29"/>
      <c r="O70" s="29" t="s">
        <v>192</v>
      </c>
      <c r="P70" s="29" t="s">
        <v>144</v>
      </c>
      <c r="Q70" s="29"/>
      <c r="R70" s="29" t="s">
        <v>128</v>
      </c>
      <c r="S70" s="29" t="s">
        <v>138</v>
      </c>
      <c r="T70" s="29" t="s">
        <v>130</v>
      </c>
      <c r="U70" s="29" t="s">
        <v>128</v>
      </c>
      <c r="V70" s="29"/>
      <c r="W70" s="29"/>
      <c r="X70" s="31">
        <f>VLOOKUP(B70,'Bonos BV LPF 04-18'!$B$7:$J$109,9,0)</f>
        <v>15111166</v>
      </c>
    </row>
    <row r="71" spans="1:24" s="35" customFormat="1" ht="14.25" customHeight="1" x14ac:dyDescent="0.2">
      <c r="A71" s="29">
        <v>44</v>
      </c>
      <c r="B71" s="25" t="s">
        <v>253</v>
      </c>
      <c r="C71" s="26" t="s">
        <v>30</v>
      </c>
      <c r="D71" s="29" t="s">
        <v>151</v>
      </c>
      <c r="E71" s="33">
        <v>2000</v>
      </c>
      <c r="F71" s="29">
        <v>182</v>
      </c>
      <c r="G71" s="29">
        <v>2</v>
      </c>
      <c r="H71" s="29" t="s">
        <v>128</v>
      </c>
      <c r="I71" s="29" t="s">
        <v>128</v>
      </c>
      <c r="J71" s="29" t="s">
        <v>131</v>
      </c>
      <c r="K71" s="29" t="s">
        <v>128</v>
      </c>
      <c r="L71" s="29"/>
      <c r="M71" s="29" t="s">
        <v>128</v>
      </c>
      <c r="N71" s="29"/>
      <c r="O71" s="29" t="s">
        <v>192</v>
      </c>
      <c r="P71" s="29" t="s">
        <v>144</v>
      </c>
      <c r="Q71" s="29"/>
      <c r="R71" s="29" t="s">
        <v>128</v>
      </c>
      <c r="S71" s="29" t="s">
        <v>138</v>
      </c>
      <c r="T71" s="29" t="s">
        <v>130</v>
      </c>
      <c r="U71" s="29" t="s">
        <v>128</v>
      </c>
      <c r="V71" s="29"/>
      <c r="W71" s="29"/>
      <c r="X71" s="31">
        <f>VLOOKUP(B71,'Bonos BV LPF 04-18'!$B$7:$J$109,9,0)</f>
        <v>15966000</v>
      </c>
    </row>
    <row r="72" spans="1:24" s="35" customFormat="1" ht="14.25" customHeight="1" x14ac:dyDescent="0.2">
      <c r="A72" s="29">
        <v>45</v>
      </c>
      <c r="B72" s="25" t="s">
        <v>254</v>
      </c>
      <c r="C72" s="26" t="s">
        <v>30</v>
      </c>
      <c r="D72" s="29" t="s">
        <v>149</v>
      </c>
      <c r="E72" s="33">
        <v>2000</v>
      </c>
      <c r="F72" s="29">
        <v>182</v>
      </c>
      <c r="G72" s="29">
        <v>6</v>
      </c>
      <c r="H72" s="29" t="s">
        <v>128</v>
      </c>
      <c r="I72" s="29" t="s">
        <v>128</v>
      </c>
      <c r="J72" s="29" t="s">
        <v>131</v>
      </c>
      <c r="K72" s="29" t="s">
        <v>128</v>
      </c>
      <c r="L72" s="29" t="s">
        <v>128</v>
      </c>
      <c r="M72" s="29" t="s">
        <v>128</v>
      </c>
      <c r="N72" s="29" t="s">
        <v>128</v>
      </c>
      <c r="O72" s="29" t="s">
        <v>192</v>
      </c>
      <c r="P72" s="29" t="s">
        <v>144</v>
      </c>
      <c r="Q72" s="29" t="s">
        <v>128</v>
      </c>
      <c r="R72" s="29" t="s">
        <v>128</v>
      </c>
      <c r="S72" s="29" t="s">
        <v>138</v>
      </c>
      <c r="T72" s="29" t="s">
        <v>138</v>
      </c>
      <c r="U72" s="29" t="s">
        <v>128</v>
      </c>
      <c r="V72" s="29"/>
      <c r="W72" s="29"/>
      <c r="X72" s="31">
        <f>VLOOKUP(B72,'Bonos BV LPF 04-18'!$B$7:$J$109,9,0)</f>
        <v>16394434</v>
      </c>
    </row>
    <row r="73" spans="1:24" s="35" customFormat="1" ht="14.25" customHeight="1" x14ac:dyDescent="0.2">
      <c r="A73" s="29">
        <v>46</v>
      </c>
      <c r="B73" s="25" t="s">
        <v>265</v>
      </c>
      <c r="C73" s="26" t="s">
        <v>30</v>
      </c>
      <c r="D73" s="29" t="s">
        <v>152</v>
      </c>
      <c r="E73" s="33">
        <v>2000</v>
      </c>
      <c r="F73" s="29">
        <v>182</v>
      </c>
      <c r="G73" s="29">
        <v>6</v>
      </c>
      <c r="H73" s="29" t="s">
        <v>128</v>
      </c>
      <c r="I73" s="29" t="s">
        <v>128</v>
      </c>
      <c r="J73" s="29" t="s">
        <v>140</v>
      </c>
      <c r="K73" s="29" t="s">
        <v>128</v>
      </c>
      <c r="L73" s="29" t="s">
        <v>128</v>
      </c>
      <c r="M73" s="29" t="s">
        <v>128</v>
      </c>
      <c r="N73" s="29" t="s">
        <v>128</v>
      </c>
      <c r="O73" s="29" t="s">
        <v>192</v>
      </c>
      <c r="P73" s="29" t="s">
        <v>144</v>
      </c>
      <c r="Q73" s="29" t="s">
        <v>128</v>
      </c>
      <c r="R73" s="29" t="s">
        <v>128</v>
      </c>
      <c r="S73" s="29" t="s">
        <v>138</v>
      </c>
      <c r="T73" s="29" t="s">
        <v>138</v>
      </c>
      <c r="U73" s="29" t="s">
        <v>128</v>
      </c>
      <c r="V73" s="29" t="s">
        <v>141</v>
      </c>
      <c r="W73" s="29"/>
      <c r="X73" s="31">
        <f>VLOOKUP(B73,'Bonos BV LPF 04-18'!$B$7:$J$109,9,0)</f>
        <v>21816000</v>
      </c>
    </row>
    <row r="74" spans="1:24" ht="6" customHeight="1" x14ac:dyDescent="0.2">
      <c r="A74" s="36"/>
      <c r="C74" s="15"/>
      <c r="D74" s="38"/>
      <c r="E74" s="38"/>
      <c r="F74" s="38"/>
      <c r="G74" s="39"/>
      <c r="L74" s="18"/>
      <c r="M74" s="19"/>
      <c r="N74" s="39"/>
      <c r="P74" s="19"/>
      <c r="X74" s="20"/>
    </row>
    <row r="75" spans="1:24" s="13" customFormat="1" ht="15" x14ac:dyDescent="0.2">
      <c r="A75" s="37"/>
      <c r="B75" s="8" t="s">
        <v>337</v>
      </c>
      <c r="C75" s="22"/>
      <c r="D75" s="22"/>
      <c r="E75" s="23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4"/>
      <c r="X75" s="12"/>
    </row>
    <row r="76" spans="1:24" s="35" customFormat="1" ht="15" customHeight="1" x14ac:dyDescent="0.2">
      <c r="A76" s="29">
        <v>47</v>
      </c>
      <c r="B76" s="25" t="s">
        <v>332</v>
      </c>
      <c r="C76" s="26" t="s">
        <v>30</v>
      </c>
      <c r="D76" s="29" t="s">
        <v>149</v>
      </c>
      <c r="E76" s="33">
        <v>2000</v>
      </c>
      <c r="F76" s="29">
        <v>153</v>
      </c>
      <c r="G76" s="29">
        <v>2</v>
      </c>
      <c r="H76" s="29" t="s">
        <v>128</v>
      </c>
      <c r="I76" s="29" t="s">
        <v>128</v>
      </c>
      <c r="J76" s="29" t="s">
        <v>131</v>
      </c>
      <c r="K76" s="29" t="s">
        <v>128</v>
      </c>
      <c r="L76" s="29"/>
      <c r="M76" s="29" t="s">
        <v>128</v>
      </c>
      <c r="N76" s="29"/>
      <c r="O76" s="29" t="s">
        <v>192</v>
      </c>
      <c r="P76" s="29" t="s">
        <v>129</v>
      </c>
      <c r="Q76" s="29" t="s">
        <v>128</v>
      </c>
      <c r="R76" s="29" t="s">
        <v>128</v>
      </c>
      <c r="S76" s="29" t="s">
        <v>132</v>
      </c>
      <c r="T76" s="29" t="s">
        <v>130</v>
      </c>
      <c r="U76" s="29" t="s">
        <v>128</v>
      </c>
      <c r="V76" s="29"/>
      <c r="W76" s="29"/>
      <c r="X76" s="31">
        <f>VLOOKUP(B76,'Bonos BV LPF 04-18'!$B$7:$J$109,9,0)</f>
        <v>13376300</v>
      </c>
    </row>
    <row r="77" spans="1:24" s="35" customFormat="1" ht="15" customHeight="1" x14ac:dyDescent="0.2">
      <c r="A77" s="29">
        <v>48</v>
      </c>
      <c r="B77" s="25" t="s">
        <v>333</v>
      </c>
      <c r="C77" s="26" t="s">
        <v>30</v>
      </c>
      <c r="D77" s="29" t="s">
        <v>223</v>
      </c>
      <c r="E77" s="33">
        <v>2000</v>
      </c>
      <c r="F77" s="29">
        <v>153</v>
      </c>
      <c r="G77" s="29">
        <v>2</v>
      </c>
      <c r="H77" s="29" t="s">
        <v>128</v>
      </c>
      <c r="I77" s="29" t="s">
        <v>128</v>
      </c>
      <c r="J77" s="29" t="s">
        <v>131</v>
      </c>
      <c r="K77" s="29" t="s">
        <v>128</v>
      </c>
      <c r="L77" s="29"/>
      <c r="M77" s="29" t="s">
        <v>128</v>
      </c>
      <c r="N77" s="29"/>
      <c r="O77" s="29" t="s">
        <v>192</v>
      </c>
      <c r="P77" s="29" t="s">
        <v>129</v>
      </c>
      <c r="Q77" s="29" t="s">
        <v>128</v>
      </c>
      <c r="R77" s="29" t="s">
        <v>128</v>
      </c>
      <c r="S77" s="29" t="s">
        <v>132</v>
      </c>
      <c r="T77" s="29" t="s">
        <v>130</v>
      </c>
      <c r="U77" s="29" t="s">
        <v>128</v>
      </c>
      <c r="V77" s="29"/>
      <c r="W77" s="29"/>
      <c r="X77" s="31">
        <f>VLOOKUP(B77,'Bonos BV LPF 04-18'!$B$7:$J$109,9,0)</f>
        <v>14588800</v>
      </c>
    </row>
    <row r="78" spans="1:24" s="35" customFormat="1" ht="15" customHeight="1" x14ac:dyDescent="0.2">
      <c r="A78" s="29">
        <v>49</v>
      </c>
      <c r="B78" s="25" t="s">
        <v>357</v>
      </c>
      <c r="C78" s="26" t="s">
        <v>30</v>
      </c>
      <c r="D78" s="29" t="s">
        <v>149</v>
      </c>
      <c r="E78" s="33">
        <v>2000</v>
      </c>
      <c r="F78" s="29">
        <v>153</v>
      </c>
      <c r="G78" s="29">
        <v>6</v>
      </c>
      <c r="H78" s="29" t="s">
        <v>128</v>
      </c>
      <c r="I78" s="29" t="s">
        <v>128</v>
      </c>
      <c r="J78" s="29" t="s">
        <v>131</v>
      </c>
      <c r="K78" s="29" t="s">
        <v>128</v>
      </c>
      <c r="L78" s="29" t="s">
        <v>128</v>
      </c>
      <c r="M78" s="29" t="s">
        <v>128</v>
      </c>
      <c r="N78" s="29" t="s">
        <v>128</v>
      </c>
      <c r="O78" s="29" t="s">
        <v>192</v>
      </c>
      <c r="P78" s="29" t="s">
        <v>129</v>
      </c>
      <c r="Q78" s="29" t="s">
        <v>128</v>
      </c>
      <c r="R78" s="29" t="s">
        <v>128</v>
      </c>
      <c r="S78" s="29" t="s">
        <v>138</v>
      </c>
      <c r="T78" s="29" t="s">
        <v>138</v>
      </c>
      <c r="U78" s="29" t="s">
        <v>128</v>
      </c>
      <c r="V78" s="29"/>
      <c r="W78" s="29"/>
      <c r="X78" s="31">
        <f>VLOOKUP(B78,'Bonos BV LPF 04-18'!$B$7:$J$109,9,0)</f>
        <v>14394800</v>
      </c>
    </row>
    <row r="79" spans="1:24" s="35" customFormat="1" ht="15" customHeight="1" x14ac:dyDescent="0.2">
      <c r="A79" s="29">
        <v>50</v>
      </c>
      <c r="B79" s="25" t="s">
        <v>334</v>
      </c>
      <c r="C79" s="26" t="s">
        <v>30</v>
      </c>
      <c r="D79" s="29" t="s">
        <v>151</v>
      </c>
      <c r="E79" s="33">
        <v>2000</v>
      </c>
      <c r="F79" s="29">
        <v>153</v>
      </c>
      <c r="G79" s="29">
        <v>2</v>
      </c>
      <c r="H79" s="29" t="s">
        <v>128</v>
      </c>
      <c r="I79" s="29" t="s">
        <v>128</v>
      </c>
      <c r="J79" s="29" t="s">
        <v>131</v>
      </c>
      <c r="K79" s="29" t="s">
        <v>128</v>
      </c>
      <c r="L79" s="29"/>
      <c r="M79" s="29" t="s">
        <v>128</v>
      </c>
      <c r="N79" s="29"/>
      <c r="O79" s="29" t="s">
        <v>192</v>
      </c>
      <c r="P79" s="29" t="s">
        <v>129</v>
      </c>
      <c r="Q79" s="29" t="s">
        <v>128</v>
      </c>
      <c r="R79" s="29" t="s">
        <v>128</v>
      </c>
      <c r="S79" s="29" t="s">
        <v>132</v>
      </c>
      <c r="T79" s="29" t="s">
        <v>130</v>
      </c>
      <c r="U79" s="29" t="s">
        <v>128</v>
      </c>
      <c r="V79" s="29"/>
      <c r="W79" s="29"/>
      <c r="X79" s="31">
        <f>VLOOKUP(B79,'Bonos BV LPF 04-18'!$B$7:$J$109,9,0)</f>
        <v>14043552</v>
      </c>
    </row>
    <row r="80" spans="1:24" s="35" customFormat="1" ht="15" customHeight="1" x14ac:dyDescent="0.2">
      <c r="A80" s="29">
        <v>51</v>
      </c>
      <c r="B80" s="25" t="s">
        <v>335</v>
      </c>
      <c r="C80" s="26" t="s">
        <v>30</v>
      </c>
      <c r="D80" s="29" t="s">
        <v>151</v>
      </c>
      <c r="E80" s="33">
        <v>2000</v>
      </c>
      <c r="F80" s="29">
        <v>153</v>
      </c>
      <c r="G80" s="29">
        <v>6</v>
      </c>
      <c r="H80" s="29" t="s">
        <v>128</v>
      </c>
      <c r="I80" s="29" t="s">
        <v>128</v>
      </c>
      <c r="J80" s="29" t="s">
        <v>131</v>
      </c>
      <c r="K80" s="29" t="s">
        <v>128</v>
      </c>
      <c r="L80" s="29" t="s">
        <v>128</v>
      </c>
      <c r="M80" s="29" t="s">
        <v>128</v>
      </c>
      <c r="N80" s="29" t="s">
        <v>128</v>
      </c>
      <c r="O80" s="29" t="s">
        <v>192</v>
      </c>
      <c r="P80" s="29" t="s">
        <v>129</v>
      </c>
      <c r="Q80" s="29" t="s">
        <v>128</v>
      </c>
      <c r="R80" s="29" t="s">
        <v>128</v>
      </c>
      <c r="S80" s="29" t="s">
        <v>138</v>
      </c>
      <c r="T80" s="29" t="s">
        <v>138</v>
      </c>
      <c r="U80" s="29" t="s">
        <v>128</v>
      </c>
      <c r="V80" s="29"/>
      <c r="W80" s="29"/>
      <c r="X80" s="31">
        <f>VLOOKUP(B80,'Bonos BV LPF 04-18'!$B$7:$J$109,9,0)</f>
        <v>15233219</v>
      </c>
    </row>
    <row r="81" spans="1:24" s="35" customFormat="1" ht="15" customHeight="1" x14ac:dyDescent="0.2">
      <c r="A81" s="29">
        <v>52</v>
      </c>
      <c r="B81" s="25" t="s">
        <v>358</v>
      </c>
      <c r="C81" s="26" t="s">
        <v>30</v>
      </c>
      <c r="D81" s="29" t="s">
        <v>152</v>
      </c>
      <c r="E81" s="33">
        <v>2000</v>
      </c>
      <c r="F81" s="29">
        <v>153</v>
      </c>
      <c r="G81" s="29">
        <v>6</v>
      </c>
      <c r="H81" s="29" t="s">
        <v>128</v>
      </c>
      <c r="I81" s="29" t="s">
        <v>128</v>
      </c>
      <c r="J81" s="29" t="s">
        <v>140</v>
      </c>
      <c r="K81" s="29" t="s">
        <v>128</v>
      </c>
      <c r="L81" s="29" t="s">
        <v>128</v>
      </c>
      <c r="M81" s="29" t="s">
        <v>128</v>
      </c>
      <c r="N81" s="29" t="s">
        <v>128</v>
      </c>
      <c r="O81" s="29" t="s">
        <v>192</v>
      </c>
      <c r="P81" s="29" t="s">
        <v>129</v>
      </c>
      <c r="Q81" s="29" t="s">
        <v>128</v>
      </c>
      <c r="R81" s="29" t="s">
        <v>128</v>
      </c>
      <c r="S81" s="29" t="s">
        <v>138</v>
      </c>
      <c r="T81" s="29" t="s">
        <v>138</v>
      </c>
      <c r="U81" s="29" t="s">
        <v>128</v>
      </c>
      <c r="V81" s="29" t="s">
        <v>141</v>
      </c>
      <c r="W81" s="29"/>
      <c r="X81" s="31">
        <f>VLOOKUP(B81,'Bonos BV LPF 04-18'!$B$7:$J$109,9,0)</f>
        <v>20196000</v>
      </c>
    </row>
    <row r="82" spans="1:24" s="35" customFormat="1" ht="15" customHeight="1" x14ac:dyDescent="0.2">
      <c r="A82" s="29">
        <v>53</v>
      </c>
      <c r="B82" s="25" t="s">
        <v>359</v>
      </c>
      <c r="C82" s="26" t="s">
        <v>30</v>
      </c>
      <c r="D82" s="29" t="s">
        <v>149</v>
      </c>
      <c r="E82" s="33">
        <v>2000</v>
      </c>
      <c r="F82" s="29">
        <v>182</v>
      </c>
      <c r="G82" s="29">
        <v>2</v>
      </c>
      <c r="H82" s="29" t="s">
        <v>128</v>
      </c>
      <c r="I82" s="29" t="s">
        <v>128</v>
      </c>
      <c r="J82" s="29" t="s">
        <v>131</v>
      </c>
      <c r="K82" s="29" t="s">
        <v>128</v>
      </c>
      <c r="L82" s="29"/>
      <c r="M82" s="29" t="s">
        <v>128</v>
      </c>
      <c r="N82" s="29"/>
      <c r="O82" s="29" t="s">
        <v>192</v>
      </c>
      <c r="P82" s="29" t="s">
        <v>129</v>
      </c>
      <c r="Q82" s="29" t="s">
        <v>128</v>
      </c>
      <c r="R82" s="29" t="s">
        <v>128</v>
      </c>
      <c r="S82" s="29" t="s">
        <v>132</v>
      </c>
      <c r="T82" s="29" t="s">
        <v>130</v>
      </c>
      <c r="U82" s="29" t="s">
        <v>128</v>
      </c>
      <c r="V82" s="29"/>
      <c r="W82" s="29"/>
      <c r="X82" s="31">
        <f>VLOOKUP(B82,'Bonos BV LPF 04-18'!$B$7:$J$109,9,0)</f>
        <v>15218903</v>
      </c>
    </row>
    <row r="83" spans="1:24" s="35" customFormat="1" ht="15" customHeight="1" x14ac:dyDescent="0.2">
      <c r="A83" s="29">
        <v>54</v>
      </c>
      <c r="B83" s="25" t="s">
        <v>336</v>
      </c>
      <c r="C83" s="26" t="s">
        <v>30</v>
      </c>
      <c r="D83" s="29" t="s">
        <v>149</v>
      </c>
      <c r="E83" s="33">
        <v>2000</v>
      </c>
      <c r="F83" s="29">
        <v>182</v>
      </c>
      <c r="G83" s="29">
        <v>6</v>
      </c>
      <c r="H83" s="29" t="s">
        <v>128</v>
      </c>
      <c r="I83" s="29" t="s">
        <v>128</v>
      </c>
      <c r="J83" s="29" t="s">
        <v>131</v>
      </c>
      <c r="K83" s="29" t="s">
        <v>128</v>
      </c>
      <c r="L83" s="29" t="s">
        <v>128</v>
      </c>
      <c r="M83" s="29" t="s">
        <v>128</v>
      </c>
      <c r="N83" s="29" t="s">
        <v>128</v>
      </c>
      <c r="O83" s="29" t="s">
        <v>192</v>
      </c>
      <c r="P83" s="29" t="s">
        <v>129</v>
      </c>
      <c r="Q83" s="29" t="s">
        <v>128</v>
      </c>
      <c r="R83" s="29" t="s">
        <v>128</v>
      </c>
      <c r="S83" s="29" t="s">
        <v>138</v>
      </c>
      <c r="T83" s="29" t="s">
        <v>138</v>
      </c>
      <c r="U83" s="29" t="s">
        <v>128</v>
      </c>
      <c r="V83" s="29"/>
      <c r="W83" s="29"/>
      <c r="X83" s="31">
        <f>VLOOKUP(B83,'Bonos BV LPF 04-18'!$B$7:$J$109,9,0)</f>
        <v>16522470</v>
      </c>
    </row>
    <row r="84" spans="1:24" ht="6" customHeight="1" x14ac:dyDescent="0.2">
      <c r="A84" s="36"/>
      <c r="C84" s="15"/>
      <c r="D84" s="38"/>
      <c r="E84" s="38"/>
      <c r="F84" s="38"/>
      <c r="G84" s="39"/>
      <c r="L84" s="18"/>
      <c r="M84" s="19"/>
      <c r="N84" s="39"/>
      <c r="P84" s="19"/>
      <c r="X84" s="20"/>
    </row>
    <row r="85" spans="1:24" s="35" customFormat="1" ht="15" x14ac:dyDescent="0.2">
      <c r="A85" s="7"/>
      <c r="B85" s="8" t="s">
        <v>31</v>
      </c>
      <c r="C85" s="22"/>
      <c r="D85" s="22"/>
      <c r="E85" s="2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4"/>
      <c r="X85" s="12"/>
    </row>
    <row r="86" spans="1:24" s="35" customFormat="1" ht="15" customHeight="1" x14ac:dyDescent="0.2">
      <c r="A86" s="25">
        <v>55</v>
      </c>
      <c r="B86" s="25" t="s">
        <v>53</v>
      </c>
      <c r="C86" s="26" t="s">
        <v>30</v>
      </c>
      <c r="D86" s="29" t="s">
        <v>149</v>
      </c>
      <c r="E86" s="33">
        <v>2400</v>
      </c>
      <c r="F86" s="29">
        <v>176</v>
      </c>
      <c r="G86" s="29">
        <v>2</v>
      </c>
      <c r="H86" s="29" t="s">
        <v>128</v>
      </c>
      <c r="I86" s="29" t="s">
        <v>128</v>
      </c>
      <c r="J86" s="29" t="s">
        <v>140</v>
      </c>
      <c r="K86" s="29" t="s">
        <v>128</v>
      </c>
      <c r="L86" s="29"/>
      <c r="M86" s="29" t="s">
        <v>128</v>
      </c>
      <c r="N86" s="29" t="s">
        <v>128</v>
      </c>
      <c r="O86" s="29" t="s">
        <v>147</v>
      </c>
      <c r="P86" s="29" t="s">
        <v>144</v>
      </c>
      <c r="Q86" s="29" t="s">
        <v>128</v>
      </c>
      <c r="R86" s="29" t="s">
        <v>128</v>
      </c>
      <c r="S86" s="29" t="s">
        <v>138</v>
      </c>
      <c r="T86" s="29" t="s">
        <v>138</v>
      </c>
      <c r="U86" s="29" t="s">
        <v>128</v>
      </c>
      <c r="V86" s="29"/>
      <c r="W86" s="29"/>
      <c r="X86" s="31">
        <f>VLOOKUP(B86,'Bonos BV LPF 04-18'!$B$7:$J$109,9,0)</f>
        <v>16771300</v>
      </c>
    </row>
    <row r="87" spans="1:24" s="35" customFormat="1" ht="15" customHeight="1" x14ac:dyDescent="0.2">
      <c r="A87" s="25">
        <v>56</v>
      </c>
      <c r="B87" s="25" t="s">
        <v>54</v>
      </c>
      <c r="C87" s="26" t="s">
        <v>30</v>
      </c>
      <c r="D87" s="29" t="s">
        <v>151</v>
      </c>
      <c r="E87" s="33">
        <v>2400</v>
      </c>
      <c r="F87" s="29">
        <v>176</v>
      </c>
      <c r="G87" s="29">
        <v>2</v>
      </c>
      <c r="H87" s="29" t="s">
        <v>128</v>
      </c>
      <c r="I87" s="29" t="s">
        <v>128</v>
      </c>
      <c r="J87" s="29" t="s">
        <v>140</v>
      </c>
      <c r="K87" s="29" t="s">
        <v>128</v>
      </c>
      <c r="L87" s="29"/>
      <c r="M87" s="29" t="s">
        <v>128</v>
      </c>
      <c r="N87" s="29" t="s">
        <v>128</v>
      </c>
      <c r="O87" s="29" t="s">
        <v>147</v>
      </c>
      <c r="P87" s="29" t="s">
        <v>144</v>
      </c>
      <c r="Q87" s="29" t="s">
        <v>128</v>
      </c>
      <c r="R87" s="29" t="s">
        <v>128</v>
      </c>
      <c r="S87" s="29" t="s">
        <v>138</v>
      </c>
      <c r="T87" s="29" t="s">
        <v>138</v>
      </c>
      <c r="U87" s="29" t="s">
        <v>128</v>
      </c>
      <c r="V87" s="29"/>
      <c r="W87" s="29"/>
      <c r="X87" s="31">
        <f>VLOOKUP(B87,'Bonos BV LPF 04-18'!$B$7:$J$109,9,0)</f>
        <v>17595800</v>
      </c>
    </row>
    <row r="88" spans="1:24" s="35" customFormat="1" ht="15" customHeight="1" x14ac:dyDescent="0.2">
      <c r="A88" s="25">
        <v>57</v>
      </c>
      <c r="B88" s="25" t="s">
        <v>55</v>
      </c>
      <c r="C88" s="26" t="s">
        <v>30</v>
      </c>
      <c r="D88" s="29" t="s">
        <v>152</v>
      </c>
      <c r="E88" s="33">
        <v>2400</v>
      </c>
      <c r="F88" s="29">
        <v>176</v>
      </c>
      <c r="G88" s="29">
        <v>6</v>
      </c>
      <c r="H88" s="29" t="s">
        <v>128</v>
      </c>
      <c r="I88" s="29" t="s">
        <v>128</v>
      </c>
      <c r="J88" s="29" t="s">
        <v>140</v>
      </c>
      <c r="K88" s="29" t="s">
        <v>128</v>
      </c>
      <c r="L88" s="29" t="s">
        <v>128</v>
      </c>
      <c r="M88" s="29" t="s">
        <v>128</v>
      </c>
      <c r="N88" s="29" t="s">
        <v>128</v>
      </c>
      <c r="O88" s="29" t="s">
        <v>147</v>
      </c>
      <c r="P88" s="29" t="s">
        <v>144</v>
      </c>
      <c r="Q88" s="29" t="s">
        <v>128</v>
      </c>
      <c r="R88" s="29" t="s">
        <v>128</v>
      </c>
      <c r="S88" s="29" t="s">
        <v>138</v>
      </c>
      <c r="T88" s="29" t="s">
        <v>138</v>
      </c>
      <c r="U88" s="29" t="s">
        <v>128</v>
      </c>
      <c r="V88" s="29"/>
      <c r="W88" s="29"/>
      <c r="X88" s="31">
        <f>VLOOKUP(B88,'Bonos BV LPF 04-18'!$B$7:$J$109,9,0)</f>
        <v>19487300</v>
      </c>
    </row>
    <row r="89" spans="1:24" s="35" customFormat="1" ht="15" customHeight="1" x14ac:dyDescent="0.2">
      <c r="A89" s="25">
        <v>58</v>
      </c>
      <c r="B89" s="25" t="s">
        <v>56</v>
      </c>
      <c r="C89" s="26" t="s">
        <v>30</v>
      </c>
      <c r="D89" s="29" t="s">
        <v>152</v>
      </c>
      <c r="E89" s="33">
        <v>2400</v>
      </c>
      <c r="F89" s="29">
        <v>176</v>
      </c>
      <c r="G89" s="29">
        <v>6</v>
      </c>
      <c r="H89" s="29" t="s">
        <v>128</v>
      </c>
      <c r="I89" s="29" t="s">
        <v>128</v>
      </c>
      <c r="J89" s="29" t="s">
        <v>140</v>
      </c>
      <c r="K89" s="29" t="s">
        <v>128</v>
      </c>
      <c r="L89" s="29" t="s">
        <v>128</v>
      </c>
      <c r="M89" s="29" t="s">
        <v>128</v>
      </c>
      <c r="N89" s="29" t="s">
        <v>128</v>
      </c>
      <c r="O89" s="29" t="s">
        <v>147</v>
      </c>
      <c r="P89" s="29" t="s">
        <v>144</v>
      </c>
      <c r="Q89" s="29" t="s">
        <v>128</v>
      </c>
      <c r="R89" s="29" t="s">
        <v>128</v>
      </c>
      <c r="S89" s="29" t="s">
        <v>138</v>
      </c>
      <c r="T89" s="29" t="s">
        <v>138</v>
      </c>
      <c r="U89" s="29" t="s">
        <v>128</v>
      </c>
      <c r="V89" s="29" t="s">
        <v>141</v>
      </c>
      <c r="W89" s="29"/>
      <c r="X89" s="31">
        <f>VLOOKUP(B89,'Bonos BV LPF 04-18'!$B$7:$J$109,9,0)</f>
        <v>23124800</v>
      </c>
    </row>
    <row r="90" spans="1:24" s="35" customFormat="1" ht="15" customHeight="1" x14ac:dyDescent="0.2">
      <c r="A90" s="25">
        <v>59</v>
      </c>
      <c r="B90" s="25" t="s">
        <v>57</v>
      </c>
      <c r="C90" s="26" t="s">
        <v>30</v>
      </c>
      <c r="D90" s="29" t="s">
        <v>149</v>
      </c>
      <c r="E90" s="33">
        <v>2200</v>
      </c>
      <c r="F90" s="29">
        <v>197</v>
      </c>
      <c r="G90" s="29">
        <v>2</v>
      </c>
      <c r="H90" s="29" t="s">
        <v>128</v>
      </c>
      <c r="I90" s="29" t="s">
        <v>128</v>
      </c>
      <c r="J90" s="29" t="s">
        <v>140</v>
      </c>
      <c r="K90" s="29" t="s">
        <v>128</v>
      </c>
      <c r="L90" s="29"/>
      <c r="M90" s="29" t="s">
        <v>128</v>
      </c>
      <c r="N90" s="29" t="s">
        <v>128</v>
      </c>
      <c r="O90" s="29" t="s">
        <v>147</v>
      </c>
      <c r="P90" s="29" t="s">
        <v>144</v>
      </c>
      <c r="Q90" s="29" t="s">
        <v>128</v>
      </c>
      <c r="R90" s="29" t="s">
        <v>128</v>
      </c>
      <c r="S90" s="29" t="s">
        <v>138</v>
      </c>
      <c r="T90" s="29" t="s">
        <v>138</v>
      </c>
      <c r="U90" s="29" t="s">
        <v>128</v>
      </c>
      <c r="V90" s="29"/>
      <c r="W90" s="29"/>
      <c r="X90" s="31">
        <f>VLOOKUP(B90,'Bonos BV LPF 04-18'!$B$7:$J$109,9,0)</f>
        <v>18274800</v>
      </c>
    </row>
    <row r="91" spans="1:24" s="35" customFormat="1" ht="15" customHeight="1" x14ac:dyDescent="0.2">
      <c r="A91" s="25">
        <v>60</v>
      </c>
      <c r="B91" s="25" t="s">
        <v>58</v>
      </c>
      <c r="C91" s="26" t="s">
        <v>30</v>
      </c>
      <c r="D91" s="29" t="s">
        <v>151</v>
      </c>
      <c r="E91" s="33">
        <v>2200</v>
      </c>
      <c r="F91" s="29">
        <v>197</v>
      </c>
      <c r="G91" s="29">
        <v>2</v>
      </c>
      <c r="H91" s="29" t="s">
        <v>128</v>
      </c>
      <c r="I91" s="29" t="s">
        <v>128</v>
      </c>
      <c r="J91" s="29" t="s">
        <v>140</v>
      </c>
      <c r="K91" s="29" t="s">
        <v>128</v>
      </c>
      <c r="L91" s="29"/>
      <c r="M91" s="29" t="s">
        <v>128</v>
      </c>
      <c r="N91" s="29" t="s">
        <v>128</v>
      </c>
      <c r="O91" s="29" t="s">
        <v>147</v>
      </c>
      <c r="P91" s="29" t="s">
        <v>144</v>
      </c>
      <c r="Q91" s="29" t="s">
        <v>128</v>
      </c>
      <c r="R91" s="29" t="s">
        <v>128</v>
      </c>
      <c r="S91" s="29" t="s">
        <v>138</v>
      </c>
      <c r="T91" s="29" t="s">
        <v>138</v>
      </c>
      <c r="U91" s="29" t="s">
        <v>128</v>
      </c>
      <c r="V91" s="29"/>
      <c r="W91" s="29"/>
      <c r="X91" s="31">
        <f>VLOOKUP(B91,'Bonos BV LPF 04-18'!$B$7:$J$109,9,0)</f>
        <v>19341800</v>
      </c>
    </row>
    <row r="92" spans="1:24" ht="6" customHeight="1" x14ac:dyDescent="0.2">
      <c r="A92" s="36"/>
      <c r="C92" s="15"/>
      <c r="D92" s="38"/>
      <c r="E92" s="38"/>
      <c r="F92" s="38"/>
      <c r="G92" s="39"/>
      <c r="L92" s="18"/>
      <c r="M92" s="19"/>
      <c r="N92" s="39"/>
      <c r="P92" s="19"/>
      <c r="X92" s="20"/>
    </row>
    <row r="93" spans="1:24" s="35" customFormat="1" ht="15" x14ac:dyDescent="0.2">
      <c r="A93" s="7"/>
      <c r="B93" s="8" t="s">
        <v>274</v>
      </c>
      <c r="C93" s="22"/>
      <c r="D93" s="22"/>
      <c r="E93" s="23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4"/>
      <c r="X93" s="12"/>
    </row>
    <row r="94" spans="1:24" s="35" customFormat="1" ht="15" customHeight="1" x14ac:dyDescent="0.2">
      <c r="A94" s="25">
        <v>61</v>
      </c>
      <c r="B94" s="25" t="s">
        <v>275</v>
      </c>
      <c r="C94" s="26" t="s">
        <v>30</v>
      </c>
      <c r="D94" s="29" t="s">
        <v>149</v>
      </c>
      <c r="E94" s="33">
        <v>2400</v>
      </c>
      <c r="F94" s="29">
        <v>170</v>
      </c>
      <c r="G94" s="29">
        <v>2</v>
      </c>
      <c r="H94" s="29" t="s">
        <v>128</v>
      </c>
      <c r="I94" s="29" t="s">
        <v>128</v>
      </c>
      <c r="J94" s="29" t="s">
        <v>131</v>
      </c>
      <c r="K94" s="29" t="s">
        <v>128</v>
      </c>
      <c r="L94" s="29" t="s">
        <v>128</v>
      </c>
      <c r="M94" s="29" t="s">
        <v>128</v>
      </c>
      <c r="N94" s="29" t="s">
        <v>128</v>
      </c>
      <c r="O94" s="29" t="s">
        <v>192</v>
      </c>
      <c r="P94" s="29" t="s">
        <v>129</v>
      </c>
      <c r="Q94" s="29" t="s">
        <v>128</v>
      </c>
      <c r="R94" s="29" t="s">
        <v>128</v>
      </c>
      <c r="S94" s="29" t="s">
        <v>132</v>
      </c>
      <c r="T94" s="29" t="s">
        <v>138</v>
      </c>
      <c r="U94" s="29" t="s">
        <v>128</v>
      </c>
      <c r="V94" s="29"/>
      <c r="W94" s="29" t="s">
        <v>276</v>
      </c>
      <c r="X94" s="31">
        <f>VLOOKUP(B94,'Bonos BV LPF 04-18'!$B$7:$J$109,9,0)</f>
        <v>16747938</v>
      </c>
    </row>
    <row r="95" spans="1:24" s="35" customFormat="1" ht="15" customHeight="1" x14ac:dyDescent="0.2">
      <c r="A95" s="25">
        <v>62</v>
      </c>
      <c r="B95" s="25" t="s">
        <v>277</v>
      </c>
      <c r="C95" s="26" t="s">
        <v>30</v>
      </c>
      <c r="D95" s="29" t="s">
        <v>149</v>
      </c>
      <c r="E95" s="33">
        <v>2400</v>
      </c>
      <c r="F95" s="29">
        <v>170</v>
      </c>
      <c r="G95" s="29">
        <v>2</v>
      </c>
      <c r="H95" s="29" t="s">
        <v>128</v>
      </c>
      <c r="I95" s="29" t="s">
        <v>128</v>
      </c>
      <c r="J95" s="29" t="s">
        <v>131</v>
      </c>
      <c r="K95" s="29" t="s">
        <v>128</v>
      </c>
      <c r="L95" s="29" t="s">
        <v>128</v>
      </c>
      <c r="M95" s="29" t="s">
        <v>128</v>
      </c>
      <c r="N95" s="29" t="s">
        <v>128</v>
      </c>
      <c r="O95" s="29" t="s">
        <v>192</v>
      </c>
      <c r="P95" s="29" t="s">
        <v>129</v>
      </c>
      <c r="Q95" s="29" t="s">
        <v>128</v>
      </c>
      <c r="R95" s="29" t="s">
        <v>128</v>
      </c>
      <c r="S95" s="29" t="s">
        <v>132</v>
      </c>
      <c r="T95" s="29" t="s">
        <v>138</v>
      </c>
      <c r="U95" s="29" t="s">
        <v>128</v>
      </c>
      <c r="V95" s="29"/>
      <c r="W95" s="29" t="s">
        <v>278</v>
      </c>
      <c r="X95" s="31">
        <f>VLOOKUP(B95,'Bonos BV LPF 04-18'!$B$7:$J$109,9,0)</f>
        <v>17096593</v>
      </c>
    </row>
    <row r="96" spans="1:24" s="35" customFormat="1" ht="15" customHeight="1" x14ac:dyDescent="0.2">
      <c r="A96" s="25">
        <v>63</v>
      </c>
      <c r="B96" s="25" t="s">
        <v>279</v>
      </c>
      <c r="C96" s="26" t="s">
        <v>30</v>
      </c>
      <c r="D96" s="29" t="s">
        <v>151</v>
      </c>
      <c r="E96" s="33">
        <v>2400</v>
      </c>
      <c r="F96" s="29">
        <v>170</v>
      </c>
      <c r="G96" s="29">
        <v>2</v>
      </c>
      <c r="H96" s="29" t="s">
        <v>128</v>
      </c>
      <c r="I96" s="29" t="s">
        <v>128</v>
      </c>
      <c r="J96" s="29" t="s">
        <v>131</v>
      </c>
      <c r="K96" s="29" t="s">
        <v>128</v>
      </c>
      <c r="L96" s="29" t="s">
        <v>128</v>
      </c>
      <c r="M96" s="29" t="s">
        <v>128</v>
      </c>
      <c r="N96" s="29" t="s">
        <v>128</v>
      </c>
      <c r="O96" s="29" t="s">
        <v>192</v>
      </c>
      <c r="P96" s="29" t="s">
        <v>129</v>
      </c>
      <c r="Q96" s="29" t="s">
        <v>128</v>
      </c>
      <c r="R96" s="29" t="s">
        <v>128</v>
      </c>
      <c r="S96" s="29" t="s">
        <v>132</v>
      </c>
      <c r="T96" s="29" t="s">
        <v>138</v>
      </c>
      <c r="U96" s="29" t="s">
        <v>128</v>
      </c>
      <c r="V96" s="29"/>
      <c r="W96" s="29" t="s">
        <v>278</v>
      </c>
      <c r="X96" s="31">
        <f>VLOOKUP(B96,'Bonos BV LPF 04-18'!$B$7:$J$109,9,0)</f>
        <v>17708990</v>
      </c>
    </row>
    <row r="97" spans="1:24" s="35" customFormat="1" ht="15" customHeight="1" x14ac:dyDescent="0.2">
      <c r="A97" s="25">
        <v>64</v>
      </c>
      <c r="B97" s="25" t="s">
        <v>280</v>
      </c>
      <c r="C97" s="26" t="s">
        <v>30</v>
      </c>
      <c r="D97" s="29" t="s">
        <v>151</v>
      </c>
      <c r="E97" s="33">
        <v>2400</v>
      </c>
      <c r="F97" s="29">
        <v>170</v>
      </c>
      <c r="G97" s="29">
        <v>6</v>
      </c>
      <c r="H97" s="29" t="s">
        <v>128</v>
      </c>
      <c r="I97" s="29" t="s">
        <v>128</v>
      </c>
      <c r="J97" s="29" t="s">
        <v>140</v>
      </c>
      <c r="K97" s="29" t="s">
        <v>128</v>
      </c>
      <c r="L97" s="29" t="s">
        <v>128</v>
      </c>
      <c r="M97" s="29" t="s">
        <v>128</v>
      </c>
      <c r="N97" s="29" t="s">
        <v>128</v>
      </c>
      <c r="O97" s="29" t="s">
        <v>192</v>
      </c>
      <c r="P97" s="29" t="s">
        <v>129</v>
      </c>
      <c r="Q97" s="29" t="s">
        <v>128</v>
      </c>
      <c r="R97" s="29" t="s">
        <v>128</v>
      </c>
      <c r="S97" s="29" t="s">
        <v>138</v>
      </c>
      <c r="T97" s="29" t="s">
        <v>138</v>
      </c>
      <c r="U97" s="29" t="s">
        <v>128</v>
      </c>
      <c r="V97" s="29"/>
      <c r="W97" s="29" t="s">
        <v>278</v>
      </c>
      <c r="X97" s="31">
        <f>VLOOKUP(B97,'Bonos BV LPF 04-18'!$B$7:$J$109,9,0)</f>
        <v>19287437</v>
      </c>
    </row>
    <row r="98" spans="1:24" s="35" customFormat="1" ht="15" customHeight="1" x14ac:dyDescent="0.2">
      <c r="A98" s="25">
        <v>65</v>
      </c>
      <c r="B98" s="25" t="s">
        <v>281</v>
      </c>
      <c r="C98" s="26" t="s">
        <v>30</v>
      </c>
      <c r="D98" s="29" t="s">
        <v>152</v>
      </c>
      <c r="E98" s="33">
        <v>2400</v>
      </c>
      <c r="F98" s="29">
        <v>170</v>
      </c>
      <c r="G98" s="29">
        <v>6</v>
      </c>
      <c r="H98" s="29" t="s">
        <v>128</v>
      </c>
      <c r="I98" s="29" t="s">
        <v>128</v>
      </c>
      <c r="J98" s="29" t="s">
        <v>140</v>
      </c>
      <c r="K98" s="29" t="s">
        <v>128</v>
      </c>
      <c r="L98" s="29" t="s">
        <v>128</v>
      </c>
      <c r="M98" s="29" t="s">
        <v>128</v>
      </c>
      <c r="N98" s="29" t="s">
        <v>128</v>
      </c>
      <c r="O98" s="29" t="s">
        <v>192</v>
      </c>
      <c r="P98" s="29" t="s">
        <v>129</v>
      </c>
      <c r="Q98" s="29" t="s">
        <v>128</v>
      </c>
      <c r="R98" s="29" t="s">
        <v>128</v>
      </c>
      <c r="S98" s="29" t="s">
        <v>138</v>
      </c>
      <c r="T98" s="29" t="s">
        <v>138</v>
      </c>
      <c r="U98" s="29" t="s">
        <v>128</v>
      </c>
      <c r="V98" s="29"/>
      <c r="W98" s="29" t="s">
        <v>278</v>
      </c>
      <c r="X98" s="31">
        <f>VLOOKUP(B98,'Bonos BV LPF 04-18'!$B$7:$J$109,9,0)</f>
        <v>20168353</v>
      </c>
    </row>
    <row r="99" spans="1:24" s="35" customFormat="1" ht="15" customHeight="1" x14ac:dyDescent="0.2">
      <c r="A99" s="25">
        <v>66</v>
      </c>
      <c r="B99" s="25" t="s">
        <v>282</v>
      </c>
      <c r="C99" s="26" t="s">
        <v>30</v>
      </c>
      <c r="D99" s="29" t="s">
        <v>152</v>
      </c>
      <c r="E99" s="33">
        <v>2400</v>
      </c>
      <c r="F99" s="29">
        <v>170</v>
      </c>
      <c r="G99" s="29">
        <v>6</v>
      </c>
      <c r="H99" s="29" t="s">
        <v>128</v>
      </c>
      <c r="I99" s="29" t="s">
        <v>128</v>
      </c>
      <c r="J99" s="29" t="s">
        <v>140</v>
      </c>
      <c r="K99" s="29" t="s">
        <v>128</v>
      </c>
      <c r="L99" s="29" t="s">
        <v>128</v>
      </c>
      <c r="M99" s="29" t="s">
        <v>128</v>
      </c>
      <c r="N99" s="29" t="s">
        <v>128</v>
      </c>
      <c r="O99" s="29" t="s">
        <v>192</v>
      </c>
      <c r="P99" s="29" t="s">
        <v>129</v>
      </c>
      <c r="Q99" s="29" t="s">
        <v>128</v>
      </c>
      <c r="R99" s="29" t="s">
        <v>128</v>
      </c>
      <c r="S99" s="29" t="s">
        <v>138</v>
      </c>
      <c r="T99" s="29" t="s">
        <v>138</v>
      </c>
      <c r="U99" s="29" t="s">
        <v>128</v>
      </c>
      <c r="V99" s="29" t="s">
        <v>141</v>
      </c>
      <c r="W99" s="29" t="s">
        <v>278</v>
      </c>
      <c r="X99" s="31">
        <f>VLOOKUP(B99,'Bonos BV LPF 04-18'!$B$7:$J$109,9,0)</f>
        <v>24990609</v>
      </c>
    </row>
    <row r="100" spans="1:24" s="35" customFormat="1" ht="15" customHeight="1" x14ac:dyDescent="0.2">
      <c r="A100" s="25">
        <v>67</v>
      </c>
      <c r="B100" s="25" t="s">
        <v>283</v>
      </c>
      <c r="C100" s="26" t="s">
        <v>30</v>
      </c>
      <c r="D100" s="29" t="s">
        <v>149</v>
      </c>
      <c r="E100" s="33">
        <v>2200</v>
      </c>
      <c r="F100" s="29">
        <v>197</v>
      </c>
      <c r="G100" s="29">
        <v>2</v>
      </c>
      <c r="H100" s="29" t="s">
        <v>128</v>
      </c>
      <c r="I100" s="29" t="s">
        <v>128</v>
      </c>
      <c r="J100" s="29" t="s">
        <v>131</v>
      </c>
      <c r="K100" s="29" t="s">
        <v>128</v>
      </c>
      <c r="L100" s="29" t="s">
        <v>128</v>
      </c>
      <c r="M100" s="29" t="s">
        <v>128</v>
      </c>
      <c r="N100" s="29" t="s">
        <v>128</v>
      </c>
      <c r="O100" s="29" t="s">
        <v>192</v>
      </c>
      <c r="P100" s="29" t="s">
        <v>129</v>
      </c>
      <c r="Q100" s="29" t="s">
        <v>128</v>
      </c>
      <c r="R100" s="29" t="s">
        <v>128</v>
      </c>
      <c r="S100" s="29" t="s">
        <v>132</v>
      </c>
      <c r="T100" s="29" t="s">
        <v>138</v>
      </c>
      <c r="U100" s="29" t="s">
        <v>128</v>
      </c>
      <c r="V100" s="29"/>
      <c r="W100" s="29" t="s">
        <v>278</v>
      </c>
      <c r="X100" s="31">
        <f>VLOOKUP(B100,'Bonos BV LPF 04-18'!$B$7:$J$109,9,0)</f>
        <v>19240376</v>
      </c>
    </row>
    <row r="101" spans="1:24" s="35" customFormat="1" ht="15" customHeight="1" x14ac:dyDescent="0.2">
      <c r="A101" s="25">
        <v>68</v>
      </c>
      <c r="B101" s="25" t="s">
        <v>284</v>
      </c>
      <c r="C101" s="26" t="s">
        <v>30</v>
      </c>
      <c r="D101" s="29" t="s">
        <v>285</v>
      </c>
      <c r="E101" s="33">
        <v>2200</v>
      </c>
      <c r="F101" s="29">
        <v>197</v>
      </c>
      <c r="G101" s="29">
        <v>2</v>
      </c>
      <c r="H101" s="29" t="s">
        <v>128</v>
      </c>
      <c r="I101" s="29" t="s">
        <v>128</v>
      </c>
      <c r="J101" s="29" t="s">
        <v>131</v>
      </c>
      <c r="K101" s="29" t="s">
        <v>128</v>
      </c>
      <c r="L101" s="29" t="s">
        <v>128</v>
      </c>
      <c r="M101" s="29" t="s">
        <v>128</v>
      </c>
      <c r="N101" s="29" t="s">
        <v>128</v>
      </c>
      <c r="O101" s="29" t="s">
        <v>192</v>
      </c>
      <c r="P101" s="29" t="s">
        <v>129</v>
      </c>
      <c r="Q101" s="29" t="s">
        <v>128</v>
      </c>
      <c r="R101" s="29" t="s">
        <v>128</v>
      </c>
      <c r="S101" s="29" t="s">
        <v>132</v>
      </c>
      <c r="T101" s="29" t="s">
        <v>138</v>
      </c>
      <c r="U101" s="29" t="s">
        <v>128</v>
      </c>
      <c r="V101" s="29"/>
      <c r="W101" s="29" t="s">
        <v>278</v>
      </c>
      <c r="X101" s="31">
        <f>VLOOKUP(B101,'Bonos BV LPF 04-18'!$B$7:$J$109,9,0)</f>
        <v>20040600</v>
      </c>
    </row>
    <row r="102" spans="1:24" s="35" customFormat="1" ht="15" customHeight="1" x14ac:dyDescent="0.2">
      <c r="A102" s="25">
        <v>69</v>
      </c>
      <c r="B102" s="25" t="s">
        <v>286</v>
      </c>
      <c r="C102" s="26" t="s">
        <v>30</v>
      </c>
      <c r="D102" s="29" t="s">
        <v>285</v>
      </c>
      <c r="E102" s="33">
        <v>2200</v>
      </c>
      <c r="F102" s="29">
        <v>197</v>
      </c>
      <c r="G102" s="29">
        <v>6</v>
      </c>
      <c r="H102" s="29" t="s">
        <v>128</v>
      </c>
      <c r="I102" s="29" t="s">
        <v>128</v>
      </c>
      <c r="J102" s="29" t="s">
        <v>140</v>
      </c>
      <c r="K102" s="29" t="s">
        <v>128</v>
      </c>
      <c r="L102" s="29" t="s">
        <v>128</v>
      </c>
      <c r="M102" s="29" t="s">
        <v>128</v>
      </c>
      <c r="N102" s="29" t="s">
        <v>128</v>
      </c>
      <c r="O102" s="29" t="s">
        <v>192</v>
      </c>
      <c r="P102" s="29" t="s">
        <v>129</v>
      </c>
      <c r="Q102" s="29" t="s">
        <v>128</v>
      </c>
      <c r="R102" s="29" t="s">
        <v>128</v>
      </c>
      <c r="S102" s="29" t="s">
        <v>138</v>
      </c>
      <c r="T102" s="29" t="s">
        <v>138</v>
      </c>
      <c r="U102" s="29" t="s">
        <v>128</v>
      </c>
      <c r="V102" s="29"/>
      <c r="W102" s="29" t="s">
        <v>278</v>
      </c>
      <c r="X102" s="31">
        <f>VLOOKUP(B102,'Bonos BV LPF 04-18'!$B$7:$J$109,9,0)</f>
        <v>21632158</v>
      </c>
    </row>
    <row r="103" spans="1:24" s="35" customFormat="1" ht="15" customHeight="1" x14ac:dyDescent="0.2">
      <c r="A103" s="25">
        <v>70</v>
      </c>
      <c r="B103" s="25" t="s">
        <v>287</v>
      </c>
      <c r="C103" s="26" t="s">
        <v>30</v>
      </c>
      <c r="D103" s="29" t="s">
        <v>289</v>
      </c>
      <c r="E103" s="33">
        <v>2200</v>
      </c>
      <c r="F103" s="29">
        <v>197</v>
      </c>
      <c r="G103" s="29">
        <v>6</v>
      </c>
      <c r="H103" s="29" t="s">
        <v>128</v>
      </c>
      <c r="I103" s="29" t="s">
        <v>128</v>
      </c>
      <c r="J103" s="29" t="s">
        <v>140</v>
      </c>
      <c r="K103" s="29" t="s">
        <v>128</v>
      </c>
      <c r="L103" s="29" t="s">
        <v>128</v>
      </c>
      <c r="M103" s="29" t="s">
        <v>128</v>
      </c>
      <c r="N103" s="29" t="s">
        <v>128</v>
      </c>
      <c r="O103" s="29" t="s">
        <v>192</v>
      </c>
      <c r="P103" s="29" t="s">
        <v>129</v>
      </c>
      <c r="Q103" s="29" t="s">
        <v>128</v>
      </c>
      <c r="R103" s="29" t="s">
        <v>128</v>
      </c>
      <c r="S103" s="29" t="s">
        <v>138</v>
      </c>
      <c r="T103" s="29" t="s">
        <v>138</v>
      </c>
      <c r="U103" s="29" t="s">
        <v>128</v>
      </c>
      <c r="V103" s="29"/>
      <c r="W103" s="29" t="s">
        <v>278</v>
      </c>
      <c r="X103" s="31">
        <f>VLOOKUP(B103,'Bonos BV LPF 04-18'!$B$7:$J$109,9,0)</f>
        <v>22533744</v>
      </c>
    </row>
    <row r="104" spans="1:24" s="35" customFormat="1" ht="15" customHeight="1" x14ac:dyDescent="0.2">
      <c r="A104" s="25">
        <v>71</v>
      </c>
      <c r="B104" s="25" t="s">
        <v>288</v>
      </c>
      <c r="C104" s="26" t="s">
        <v>30</v>
      </c>
      <c r="D104" s="29" t="s">
        <v>289</v>
      </c>
      <c r="E104" s="33">
        <v>2200</v>
      </c>
      <c r="F104" s="29">
        <v>197</v>
      </c>
      <c r="G104" s="29">
        <v>6</v>
      </c>
      <c r="H104" s="29" t="s">
        <v>128</v>
      </c>
      <c r="I104" s="29" t="s">
        <v>128</v>
      </c>
      <c r="J104" s="29" t="s">
        <v>140</v>
      </c>
      <c r="K104" s="29" t="s">
        <v>128</v>
      </c>
      <c r="L104" s="29" t="s">
        <v>128</v>
      </c>
      <c r="M104" s="29" t="s">
        <v>128</v>
      </c>
      <c r="N104" s="29" t="s">
        <v>128</v>
      </c>
      <c r="O104" s="29" t="s">
        <v>192</v>
      </c>
      <c r="P104" s="29" t="s">
        <v>129</v>
      </c>
      <c r="Q104" s="29" t="s">
        <v>128</v>
      </c>
      <c r="R104" s="29" t="s">
        <v>128</v>
      </c>
      <c r="S104" s="29" t="s">
        <v>138</v>
      </c>
      <c r="T104" s="29" t="s">
        <v>138</v>
      </c>
      <c r="U104" s="29" t="s">
        <v>128</v>
      </c>
      <c r="V104" s="29" t="s">
        <v>141</v>
      </c>
      <c r="W104" s="29" t="s">
        <v>278</v>
      </c>
      <c r="X104" s="31">
        <f>VLOOKUP(B104,'Bonos BV LPF 04-18'!$B$7:$J$109,9,0)</f>
        <v>27397330</v>
      </c>
    </row>
    <row r="105" spans="1:24" ht="6" customHeight="1" x14ac:dyDescent="0.2">
      <c r="A105" s="36"/>
      <c r="C105" s="15"/>
      <c r="D105" s="38"/>
      <c r="E105" s="38"/>
      <c r="F105" s="38"/>
      <c r="G105" s="39"/>
      <c r="L105" s="18"/>
      <c r="M105" s="19"/>
      <c r="N105" s="39"/>
      <c r="P105" s="19"/>
      <c r="X105" s="20"/>
    </row>
    <row r="106" spans="1:24" s="13" customFormat="1" ht="15" x14ac:dyDescent="0.2">
      <c r="A106" s="7"/>
      <c r="B106" s="8" t="s">
        <v>251</v>
      </c>
      <c r="C106" s="22"/>
      <c r="D106" s="22"/>
      <c r="E106" s="23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4"/>
      <c r="X106" s="12"/>
    </row>
    <row r="107" spans="1:24" s="35" customFormat="1" ht="15" customHeight="1" x14ac:dyDescent="0.2">
      <c r="A107" s="25">
        <v>72</v>
      </c>
      <c r="B107" s="25" t="s">
        <v>201</v>
      </c>
      <c r="C107" s="26" t="s">
        <v>30</v>
      </c>
      <c r="D107" s="29" t="s">
        <v>151</v>
      </c>
      <c r="E107" s="33">
        <v>3300</v>
      </c>
      <c r="F107" s="29">
        <v>266</v>
      </c>
      <c r="G107" s="29">
        <v>6</v>
      </c>
      <c r="H107" s="29" t="s">
        <v>128</v>
      </c>
      <c r="I107" s="29" t="s">
        <v>128</v>
      </c>
      <c r="J107" s="29" t="s">
        <v>131</v>
      </c>
      <c r="K107" s="29" t="s">
        <v>128</v>
      </c>
      <c r="L107" s="29" t="s">
        <v>128</v>
      </c>
      <c r="M107" s="29" t="s">
        <v>128</v>
      </c>
      <c r="N107" s="29" t="s">
        <v>128</v>
      </c>
      <c r="O107" s="29" t="s">
        <v>192</v>
      </c>
      <c r="P107" s="29" t="s">
        <v>144</v>
      </c>
      <c r="Q107" s="29" t="s">
        <v>128</v>
      </c>
      <c r="R107" s="29" t="s">
        <v>128</v>
      </c>
      <c r="S107" s="29" t="s">
        <v>138</v>
      </c>
      <c r="T107" s="29" t="s">
        <v>138</v>
      </c>
      <c r="U107" s="29" t="s">
        <v>128</v>
      </c>
      <c r="V107" s="29"/>
      <c r="W107" s="29"/>
      <c r="X107" s="31">
        <f>VLOOKUP(B107,'Bonos BV LPF 04-18'!$B$7:$J$109,9,0)</f>
        <v>18614300</v>
      </c>
    </row>
    <row r="108" spans="1:24" s="35" customFormat="1" ht="15" customHeight="1" x14ac:dyDescent="0.2">
      <c r="A108" s="25">
        <v>73</v>
      </c>
      <c r="B108" s="25" t="s">
        <v>59</v>
      </c>
      <c r="C108" s="26" t="s">
        <v>30</v>
      </c>
      <c r="D108" s="29" t="s">
        <v>152</v>
      </c>
      <c r="E108" s="33">
        <v>2200</v>
      </c>
      <c r="F108" s="29">
        <v>197</v>
      </c>
      <c r="G108" s="29">
        <v>6</v>
      </c>
      <c r="H108" s="29" t="s">
        <v>128</v>
      </c>
      <c r="I108" s="29" t="s">
        <v>128</v>
      </c>
      <c r="J108" s="29" t="s">
        <v>140</v>
      </c>
      <c r="K108" s="29" t="s">
        <v>128</v>
      </c>
      <c r="L108" s="29" t="s">
        <v>128</v>
      </c>
      <c r="M108" s="29" t="s">
        <v>128</v>
      </c>
      <c r="N108" s="29" t="s">
        <v>128</v>
      </c>
      <c r="O108" s="29" t="s">
        <v>150</v>
      </c>
      <c r="P108" s="29" t="s">
        <v>144</v>
      </c>
      <c r="Q108" s="29" t="s">
        <v>128</v>
      </c>
      <c r="R108" s="29" t="s">
        <v>128</v>
      </c>
      <c r="S108" s="29" t="s">
        <v>138</v>
      </c>
      <c r="T108" s="29" t="s">
        <v>138</v>
      </c>
      <c r="U108" s="29" t="s">
        <v>128</v>
      </c>
      <c r="V108" s="29"/>
      <c r="W108" s="29"/>
      <c r="X108" s="31">
        <f>VLOOKUP(B108,'Bonos BV LPF 04-18'!$B$7:$J$109,9,0)</f>
        <v>26361000</v>
      </c>
    </row>
    <row r="109" spans="1:24" s="35" customFormat="1" ht="15" customHeight="1" x14ac:dyDescent="0.2">
      <c r="A109" s="25">
        <v>74</v>
      </c>
      <c r="B109" s="25" t="s">
        <v>60</v>
      </c>
      <c r="C109" s="26" t="s">
        <v>30</v>
      </c>
      <c r="D109" s="29" t="s">
        <v>152</v>
      </c>
      <c r="E109" s="33">
        <v>2200</v>
      </c>
      <c r="F109" s="29">
        <v>194</v>
      </c>
      <c r="G109" s="29">
        <v>6</v>
      </c>
      <c r="H109" s="29" t="s">
        <v>128</v>
      </c>
      <c r="I109" s="29" t="s">
        <v>128</v>
      </c>
      <c r="J109" s="29" t="s">
        <v>140</v>
      </c>
      <c r="K109" s="29" t="s">
        <v>128</v>
      </c>
      <c r="L109" s="29" t="s">
        <v>128</v>
      </c>
      <c r="M109" s="29" t="s">
        <v>128</v>
      </c>
      <c r="N109" s="29" t="s">
        <v>128</v>
      </c>
      <c r="O109" s="29" t="s">
        <v>150</v>
      </c>
      <c r="P109" s="29" t="s">
        <v>144</v>
      </c>
      <c r="Q109" s="29" t="s">
        <v>128</v>
      </c>
      <c r="R109" s="29" t="s">
        <v>128</v>
      </c>
      <c r="S109" s="29" t="s">
        <v>138</v>
      </c>
      <c r="T109" s="29" t="s">
        <v>138</v>
      </c>
      <c r="U109" s="29" t="s">
        <v>128</v>
      </c>
      <c r="V109" s="29" t="s">
        <v>141</v>
      </c>
      <c r="W109" s="29"/>
      <c r="X109" s="31">
        <f>VLOOKUP(B109,'Bonos BV LPF 04-18'!$B$7:$J$109,9,0)</f>
        <v>27621000</v>
      </c>
    </row>
    <row r="110" spans="1:24" s="35" customFormat="1" ht="15" customHeight="1" x14ac:dyDescent="0.2">
      <c r="A110" s="25">
        <v>75</v>
      </c>
      <c r="B110" s="25" t="s">
        <v>404</v>
      </c>
      <c r="C110" s="26" t="s">
        <v>30</v>
      </c>
      <c r="D110" s="29" t="s">
        <v>152</v>
      </c>
      <c r="E110" s="33">
        <v>2200</v>
      </c>
      <c r="F110" s="29">
        <v>194</v>
      </c>
      <c r="G110" s="29">
        <v>6</v>
      </c>
      <c r="H110" s="29" t="s">
        <v>128</v>
      </c>
      <c r="I110" s="29" t="s">
        <v>128</v>
      </c>
      <c r="J110" s="29" t="s">
        <v>140</v>
      </c>
      <c r="K110" s="29" t="s">
        <v>128</v>
      </c>
      <c r="L110" s="29" t="s">
        <v>128</v>
      </c>
      <c r="M110" s="29" t="s">
        <v>128</v>
      </c>
      <c r="N110" s="29" t="s">
        <v>128</v>
      </c>
      <c r="O110" s="29" t="s">
        <v>192</v>
      </c>
      <c r="P110" s="29" t="s">
        <v>144</v>
      </c>
      <c r="Q110" s="29" t="s">
        <v>128</v>
      </c>
      <c r="R110" s="29" t="s">
        <v>128</v>
      </c>
      <c r="S110" s="29" t="s">
        <v>138</v>
      </c>
      <c r="T110" s="29" t="s">
        <v>138</v>
      </c>
      <c r="U110" s="29" t="s">
        <v>128</v>
      </c>
      <c r="V110" s="29" t="s">
        <v>141</v>
      </c>
      <c r="W110" s="29"/>
      <c r="X110" s="31">
        <f>VLOOKUP(B110,'Bonos BV LPF 04-18'!$B$7:$J$109,9,0)</f>
        <v>27641605.739</v>
      </c>
    </row>
    <row r="111" spans="1:24" ht="6" customHeight="1" x14ac:dyDescent="0.2">
      <c r="A111" s="36"/>
      <c r="C111" s="15"/>
      <c r="D111" s="38"/>
      <c r="E111" s="38"/>
      <c r="F111" s="38"/>
      <c r="G111" s="39"/>
      <c r="L111" s="18"/>
      <c r="M111" s="19"/>
      <c r="N111" s="39"/>
      <c r="P111" s="19"/>
      <c r="X111" s="20"/>
    </row>
    <row r="112" spans="1:24" s="41" customFormat="1" ht="15" x14ac:dyDescent="0.2">
      <c r="A112" s="7"/>
      <c r="B112" s="8" t="s">
        <v>328</v>
      </c>
      <c r="C112" s="45"/>
      <c r="D112" s="46"/>
      <c r="E112" s="47"/>
      <c r="F112" s="47"/>
      <c r="G112" s="45"/>
      <c r="H112" s="45"/>
      <c r="I112" s="45"/>
      <c r="J112" s="45"/>
      <c r="K112" s="45"/>
      <c r="L112" s="45"/>
      <c r="M112" s="45"/>
      <c r="N112" s="45"/>
      <c r="O112" s="48"/>
      <c r="P112" s="45"/>
      <c r="Q112" s="45"/>
      <c r="R112" s="45"/>
      <c r="S112" s="45"/>
      <c r="T112" s="40"/>
      <c r="U112" s="49"/>
      <c r="V112" s="49"/>
      <c r="W112" s="50"/>
      <c r="X112" s="12"/>
    </row>
    <row r="113" spans="1:24" s="32" customFormat="1" ht="15" customHeight="1" x14ac:dyDescent="0.2">
      <c r="A113" s="25">
        <v>76</v>
      </c>
      <c r="B113" s="25" t="s">
        <v>326</v>
      </c>
      <c r="C113" s="26" t="s">
        <v>154</v>
      </c>
      <c r="D113" s="29" t="s">
        <v>329</v>
      </c>
      <c r="E113" s="33">
        <v>2500</v>
      </c>
      <c r="F113" s="29">
        <v>168</v>
      </c>
      <c r="G113" s="29">
        <v>4</v>
      </c>
      <c r="H113" s="29" t="s">
        <v>128</v>
      </c>
      <c r="I113" s="29" t="s">
        <v>128</v>
      </c>
      <c r="J113" s="29" t="s">
        <v>140</v>
      </c>
      <c r="K113" s="29" t="s">
        <v>146</v>
      </c>
      <c r="L113" s="29" t="s">
        <v>146</v>
      </c>
      <c r="M113" s="29" t="s">
        <v>146</v>
      </c>
      <c r="N113" s="29" t="s">
        <v>146</v>
      </c>
      <c r="O113" s="29"/>
      <c r="P113" s="29" t="s">
        <v>153</v>
      </c>
      <c r="Q113" s="29" t="s">
        <v>128</v>
      </c>
      <c r="R113" s="29" t="s">
        <v>146</v>
      </c>
      <c r="S113" s="30" t="s">
        <v>132</v>
      </c>
      <c r="T113" s="29" t="s">
        <v>142</v>
      </c>
      <c r="U113" s="29"/>
      <c r="V113" s="29"/>
      <c r="W113" s="42">
        <v>9</v>
      </c>
      <c r="X113" s="31">
        <f>VLOOKUP(B113,'Bonos BV LPF 04-18'!$B$7:$J$120,9,0)</f>
        <v>22158990</v>
      </c>
    </row>
    <row r="114" spans="1:24" ht="6" customHeight="1" x14ac:dyDescent="0.2">
      <c r="A114" s="4"/>
      <c r="B114" s="14"/>
      <c r="C114" s="15"/>
      <c r="D114" s="16"/>
      <c r="E114" s="16"/>
      <c r="F114" s="16"/>
      <c r="G114" s="17"/>
      <c r="H114" s="17"/>
      <c r="I114" s="17"/>
      <c r="J114" s="17"/>
      <c r="K114" s="17"/>
      <c r="L114" s="18"/>
      <c r="M114" s="19"/>
      <c r="N114" s="17"/>
      <c r="O114" s="17"/>
      <c r="P114" s="17"/>
      <c r="Q114" s="17"/>
      <c r="X114" s="20"/>
    </row>
    <row r="115" spans="1:24" ht="15" x14ac:dyDescent="0.2">
      <c r="B115" s="8" t="s">
        <v>196</v>
      </c>
      <c r="C115" s="22"/>
      <c r="D115" s="22"/>
      <c r="E115" s="23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4"/>
      <c r="X115" s="12"/>
    </row>
    <row r="116" spans="1:24" s="35" customFormat="1" ht="15" customHeight="1" x14ac:dyDescent="0.2">
      <c r="A116" s="25">
        <v>77</v>
      </c>
      <c r="B116" s="25" t="s">
        <v>197</v>
      </c>
      <c r="C116" s="26" t="s">
        <v>134</v>
      </c>
      <c r="D116" s="29" t="s">
        <v>198</v>
      </c>
      <c r="E116" s="33">
        <v>3000</v>
      </c>
      <c r="F116" s="29">
        <v>261</v>
      </c>
      <c r="G116" s="29">
        <v>8</v>
      </c>
      <c r="H116" s="29" t="s">
        <v>128</v>
      </c>
      <c r="I116" s="29" t="s">
        <v>128</v>
      </c>
      <c r="J116" s="29" t="s">
        <v>140</v>
      </c>
      <c r="K116" s="29" t="s">
        <v>128</v>
      </c>
      <c r="L116" s="29" t="s">
        <v>128</v>
      </c>
      <c r="M116" s="29" t="s">
        <v>128</v>
      </c>
      <c r="N116" s="29" t="s">
        <v>128</v>
      </c>
      <c r="O116" s="29" t="s">
        <v>192</v>
      </c>
      <c r="P116" s="29" t="s">
        <v>129</v>
      </c>
      <c r="Q116" s="29"/>
      <c r="R116" s="29" t="s">
        <v>128</v>
      </c>
      <c r="S116" s="29" t="s">
        <v>138</v>
      </c>
      <c r="T116" s="29" t="s">
        <v>138</v>
      </c>
      <c r="U116" s="29"/>
      <c r="V116" s="29"/>
      <c r="W116" s="29"/>
      <c r="X116" s="31">
        <f>VLOOKUP(B116,'Bonos BV LPF 04-18'!$B$7:$J$120,9,0)</f>
        <v>19357423</v>
      </c>
    </row>
    <row r="117" spans="1:24" s="35" customFormat="1" ht="15" customHeight="1" x14ac:dyDescent="0.2">
      <c r="A117" s="25">
        <v>78</v>
      </c>
      <c r="B117" s="25" t="s">
        <v>199</v>
      </c>
      <c r="C117" s="26" t="s">
        <v>134</v>
      </c>
      <c r="D117" s="29" t="s">
        <v>198</v>
      </c>
      <c r="E117" s="33">
        <v>3000</v>
      </c>
      <c r="F117" s="29">
        <v>261</v>
      </c>
      <c r="G117" s="29">
        <v>9</v>
      </c>
      <c r="H117" s="29" t="s">
        <v>128</v>
      </c>
      <c r="I117" s="29" t="s">
        <v>128</v>
      </c>
      <c r="J117" s="29" t="s">
        <v>140</v>
      </c>
      <c r="K117" s="29" t="s">
        <v>128</v>
      </c>
      <c r="L117" s="29" t="s">
        <v>128</v>
      </c>
      <c r="M117" s="29" t="s">
        <v>128</v>
      </c>
      <c r="N117" s="29" t="s">
        <v>128</v>
      </c>
      <c r="O117" s="29" t="s">
        <v>192</v>
      </c>
      <c r="P117" s="29" t="s">
        <v>129</v>
      </c>
      <c r="Q117" s="29"/>
      <c r="R117" s="29" t="s">
        <v>128</v>
      </c>
      <c r="S117" s="29" t="s">
        <v>138</v>
      </c>
      <c r="T117" s="29" t="s">
        <v>138</v>
      </c>
      <c r="U117" s="29"/>
      <c r="V117" s="29" t="s">
        <v>141</v>
      </c>
      <c r="W117" s="29"/>
      <c r="X117" s="31">
        <f>VLOOKUP(B117,'Bonos BV LPF 04-18'!$B$7:$J$120,9,0)</f>
        <v>23467701</v>
      </c>
    </row>
    <row r="118" spans="1:24" ht="6.75" customHeight="1" x14ac:dyDescent="0.2"/>
    <row r="119" spans="1:24" ht="15" x14ac:dyDescent="0.2">
      <c r="B119" s="8" t="s">
        <v>61</v>
      </c>
      <c r="C119" s="22"/>
      <c r="D119" s="22"/>
      <c r="E119" s="23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4"/>
      <c r="X119" s="12"/>
    </row>
    <row r="120" spans="1:24" s="35" customFormat="1" ht="15" customHeight="1" x14ac:dyDescent="0.2">
      <c r="A120" s="25">
        <v>79</v>
      </c>
      <c r="B120" s="25" t="s">
        <v>62</v>
      </c>
      <c r="C120" s="26" t="s">
        <v>134</v>
      </c>
      <c r="D120" s="29" t="s">
        <v>155</v>
      </c>
      <c r="E120" s="33">
        <v>1600</v>
      </c>
      <c r="F120" s="29">
        <v>141</v>
      </c>
      <c r="G120" s="29">
        <v>7</v>
      </c>
      <c r="H120" s="29" t="s">
        <v>128</v>
      </c>
      <c r="I120" s="29" t="s">
        <v>128</v>
      </c>
      <c r="J120" s="29" t="s">
        <v>140</v>
      </c>
      <c r="K120" s="29" t="s">
        <v>128</v>
      </c>
      <c r="L120" s="29" t="s">
        <v>128</v>
      </c>
      <c r="M120" s="29" t="s">
        <v>128</v>
      </c>
      <c r="N120" s="29" t="s">
        <v>128</v>
      </c>
      <c r="O120" s="29"/>
      <c r="P120" s="29" t="s">
        <v>137</v>
      </c>
      <c r="Q120" s="29" t="s">
        <v>128</v>
      </c>
      <c r="R120" s="29" t="s">
        <v>128</v>
      </c>
      <c r="S120" s="29" t="s">
        <v>138</v>
      </c>
      <c r="T120" s="29" t="s">
        <v>138</v>
      </c>
      <c r="U120" s="29"/>
      <c r="V120" s="29"/>
      <c r="W120" s="29"/>
      <c r="X120" s="31">
        <f>VLOOKUP(B120,'Bonos BV LPF 04-18'!$B$7:$J$120,9,0)</f>
        <v>16570055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O121"/>
  <sheetViews>
    <sheetView showGridLines="0" zoomScaleNormal="100" workbookViewId="0" xr3:uid="{958C4451-9541-5A59-BF78-D2F731DF1C81}">
      <pane xSplit="3" ySplit="5" topLeftCell="D6" activePane="bottomRight" state="frozen"/>
      <selection activeCell="B6" sqref="B6"/>
      <selection pane="bottomLeft" activeCell="B6" sqref="B6"/>
      <selection pane="topRight" activeCell="B6" sqref="B6"/>
      <selection pane="bottomRight" activeCell="A8" sqref="A8"/>
    </sheetView>
  </sheetViews>
  <sheetFormatPr defaultColWidth="10.76171875" defaultRowHeight="14.25" x14ac:dyDescent="0.2"/>
  <cols>
    <col min="1" max="1" width="5.91796875" style="86" customWidth="1"/>
    <col min="2" max="2" width="45.6015625" style="87" customWidth="1"/>
    <col min="3" max="3" width="1.61328125" style="108" customWidth="1"/>
    <col min="4" max="4" width="13.046875" style="87" bestFit="1" customWidth="1"/>
    <col min="5" max="5" width="1.61328125" style="54" customWidth="1"/>
    <col min="6" max="6" width="11.8359375" style="39" bestFit="1" customWidth="1"/>
    <col min="7" max="7" width="2.15234375" style="39" customWidth="1"/>
    <col min="8" max="8" width="14.66015625" style="39" customWidth="1"/>
    <col min="9" max="9" width="4.3046875" style="39" customWidth="1"/>
    <col min="10" max="10" width="15.87109375" style="88" customWidth="1"/>
    <col min="11" max="11" width="12.64453125" style="21" customWidth="1"/>
    <col min="12" max="12" width="11.43359375" style="21"/>
    <col min="13" max="13" width="13.44921875" style="21" customWidth="1"/>
    <col min="14" max="14" width="16.0078125" style="21" customWidth="1"/>
    <col min="15" max="15" width="10.76171875" style="21" customWidth="1"/>
    <col min="16" max="16" width="12.64453125" style="21" bestFit="1" customWidth="1"/>
    <col min="17" max="201" width="11.43359375" style="21"/>
    <col min="202" max="202" width="3.765625" style="21" bestFit="1" customWidth="1"/>
    <col min="203" max="203" width="37.6640625" style="21" bestFit="1" customWidth="1"/>
    <col min="204" max="204" width="1.34375" style="21" customWidth="1"/>
    <col min="205" max="205" width="13.31640625" style="21" bestFit="1" customWidth="1"/>
    <col min="206" max="206" width="1.34375" style="21" customWidth="1"/>
    <col min="207" max="208" width="24.6171875" style="21" customWidth="1"/>
    <col min="209" max="209" width="14.66015625" style="21" bestFit="1" customWidth="1"/>
    <col min="210" max="210" width="1.34375" style="21" customWidth="1"/>
    <col min="211" max="211" width="11.97265625" style="21" bestFit="1" customWidth="1"/>
    <col min="212" max="213" width="11.97265625" style="21" customWidth="1"/>
    <col min="214" max="457" width="11.43359375" style="21"/>
    <col min="458" max="458" width="3.765625" style="21" bestFit="1" customWidth="1"/>
    <col min="459" max="459" width="37.6640625" style="21" bestFit="1" customWidth="1"/>
    <col min="460" max="460" width="1.34375" style="21" customWidth="1"/>
    <col min="461" max="461" width="13.31640625" style="21" bestFit="1" customWidth="1"/>
    <col min="462" max="462" width="1.34375" style="21" customWidth="1"/>
    <col min="463" max="464" width="24.6171875" style="21" customWidth="1"/>
    <col min="465" max="465" width="14.66015625" style="21" bestFit="1" customWidth="1"/>
    <col min="466" max="466" width="1.34375" style="21" customWidth="1"/>
    <col min="467" max="467" width="11.97265625" style="21" bestFit="1" customWidth="1"/>
    <col min="468" max="469" width="11.97265625" style="21" customWidth="1"/>
    <col min="470" max="713" width="11.43359375" style="21"/>
    <col min="714" max="714" width="3.765625" style="21" bestFit="1" customWidth="1"/>
    <col min="715" max="715" width="37.6640625" style="21" bestFit="1" customWidth="1"/>
    <col min="716" max="716" width="1.34375" style="21" customWidth="1"/>
    <col min="717" max="717" width="13.31640625" style="21" bestFit="1" customWidth="1"/>
    <col min="718" max="718" width="1.34375" style="21" customWidth="1"/>
    <col min="719" max="720" width="24.6171875" style="21" customWidth="1"/>
    <col min="721" max="721" width="14.66015625" style="21" bestFit="1" customWidth="1"/>
    <col min="722" max="722" width="1.34375" style="21" customWidth="1"/>
    <col min="723" max="723" width="11.97265625" style="21" bestFit="1" customWidth="1"/>
    <col min="724" max="725" width="11.97265625" style="21" customWidth="1"/>
    <col min="726" max="969" width="11.43359375" style="21"/>
    <col min="970" max="970" width="3.765625" style="21" bestFit="1" customWidth="1"/>
    <col min="971" max="971" width="37.6640625" style="21" bestFit="1" customWidth="1"/>
    <col min="972" max="972" width="1.34375" style="21" customWidth="1"/>
    <col min="973" max="973" width="13.31640625" style="21" bestFit="1" customWidth="1"/>
    <col min="974" max="974" width="1.34375" style="21" customWidth="1"/>
    <col min="975" max="976" width="24.6171875" style="21" customWidth="1"/>
    <col min="977" max="977" width="14.66015625" style="21" bestFit="1" customWidth="1"/>
    <col min="978" max="978" width="1.34375" style="21" customWidth="1"/>
    <col min="979" max="979" width="11.97265625" style="21" bestFit="1" customWidth="1"/>
    <col min="980" max="981" width="11.97265625" style="21" customWidth="1"/>
    <col min="982" max="1225" width="11.43359375" style="21"/>
    <col min="1226" max="1226" width="3.765625" style="21" bestFit="1" customWidth="1"/>
    <col min="1227" max="1227" width="37.6640625" style="21" bestFit="1" customWidth="1"/>
    <col min="1228" max="1228" width="1.34375" style="21" customWidth="1"/>
    <col min="1229" max="1229" width="13.31640625" style="21" bestFit="1" customWidth="1"/>
    <col min="1230" max="1230" width="1.34375" style="21" customWidth="1"/>
    <col min="1231" max="1232" width="24.6171875" style="21" customWidth="1"/>
    <col min="1233" max="1233" width="14.66015625" style="21" bestFit="1" customWidth="1"/>
    <col min="1234" max="1234" width="1.34375" style="21" customWidth="1"/>
    <col min="1235" max="1235" width="11.97265625" style="21" bestFit="1" customWidth="1"/>
    <col min="1236" max="1237" width="11.97265625" style="21" customWidth="1"/>
    <col min="1238" max="1481" width="11.43359375" style="21"/>
    <col min="1482" max="1482" width="3.765625" style="21" bestFit="1" customWidth="1"/>
    <col min="1483" max="1483" width="37.6640625" style="21" bestFit="1" customWidth="1"/>
    <col min="1484" max="1484" width="1.34375" style="21" customWidth="1"/>
    <col min="1485" max="1485" width="13.31640625" style="21" bestFit="1" customWidth="1"/>
    <col min="1486" max="1486" width="1.34375" style="21" customWidth="1"/>
    <col min="1487" max="1488" width="24.6171875" style="21" customWidth="1"/>
    <col min="1489" max="1489" width="14.66015625" style="21" bestFit="1" customWidth="1"/>
    <col min="1490" max="1490" width="1.34375" style="21" customWidth="1"/>
    <col min="1491" max="1491" width="11.97265625" style="21" bestFit="1" customWidth="1"/>
    <col min="1492" max="1493" width="11.97265625" style="21" customWidth="1"/>
    <col min="1494" max="1737" width="11.43359375" style="21"/>
    <col min="1738" max="1738" width="3.765625" style="21" bestFit="1" customWidth="1"/>
    <col min="1739" max="1739" width="37.6640625" style="21" bestFit="1" customWidth="1"/>
    <col min="1740" max="1740" width="1.34375" style="21" customWidth="1"/>
    <col min="1741" max="1741" width="13.31640625" style="21" bestFit="1" customWidth="1"/>
    <col min="1742" max="1742" width="1.34375" style="21" customWidth="1"/>
    <col min="1743" max="1744" width="24.6171875" style="21" customWidth="1"/>
    <col min="1745" max="1745" width="14.66015625" style="21" bestFit="1" customWidth="1"/>
    <col min="1746" max="1746" width="1.34375" style="21" customWidth="1"/>
    <col min="1747" max="1747" width="11.97265625" style="21" bestFit="1" customWidth="1"/>
    <col min="1748" max="1749" width="11.97265625" style="21" customWidth="1"/>
    <col min="1750" max="1993" width="11.43359375" style="21"/>
    <col min="1994" max="1994" width="3.765625" style="21" bestFit="1" customWidth="1"/>
    <col min="1995" max="1995" width="37.6640625" style="21" bestFit="1" customWidth="1"/>
    <col min="1996" max="1996" width="1.34375" style="21" customWidth="1"/>
    <col min="1997" max="1997" width="13.31640625" style="21" bestFit="1" customWidth="1"/>
    <col min="1998" max="1998" width="1.34375" style="21" customWidth="1"/>
    <col min="1999" max="2000" width="24.6171875" style="21" customWidth="1"/>
    <col min="2001" max="2001" width="14.66015625" style="21" bestFit="1" customWidth="1"/>
    <col min="2002" max="2002" width="1.34375" style="21" customWidth="1"/>
    <col min="2003" max="2003" width="11.97265625" style="21" bestFit="1" customWidth="1"/>
    <col min="2004" max="2005" width="11.97265625" style="21" customWidth="1"/>
    <col min="2006" max="2249" width="11.43359375" style="21"/>
    <col min="2250" max="2250" width="3.765625" style="21" bestFit="1" customWidth="1"/>
    <col min="2251" max="2251" width="37.6640625" style="21" bestFit="1" customWidth="1"/>
    <col min="2252" max="2252" width="1.34375" style="21" customWidth="1"/>
    <col min="2253" max="2253" width="13.31640625" style="21" bestFit="1" customWidth="1"/>
    <col min="2254" max="2254" width="1.34375" style="21" customWidth="1"/>
    <col min="2255" max="2256" width="24.6171875" style="21" customWidth="1"/>
    <col min="2257" max="2257" width="14.66015625" style="21" bestFit="1" customWidth="1"/>
    <col min="2258" max="2258" width="1.34375" style="21" customWidth="1"/>
    <col min="2259" max="2259" width="11.97265625" style="21" bestFit="1" customWidth="1"/>
    <col min="2260" max="2261" width="11.97265625" style="21" customWidth="1"/>
    <col min="2262" max="2505" width="11.43359375" style="21"/>
    <col min="2506" max="2506" width="3.765625" style="21" bestFit="1" customWidth="1"/>
    <col min="2507" max="2507" width="37.6640625" style="21" bestFit="1" customWidth="1"/>
    <col min="2508" max="2508" width="1.34375" style="21" customWidth="1"/>
    <col min="2509" max="2509" width="13.31640625" style="21" bestFit="1" customWidth="1"/>
    <col min="2510" max="2510" width="1.34375" style="21" customWidth="1"/>
    <col min="2511" max="2512" width="24.6171875" style="21" customWidth="1"/>
    <col min="2513" max="2513" width="14.66015625" style="21" bestFit="1" customWidth="1"/>
    <col min="2514" max="2514" width="1.34375" style="21" customWidth="1"/>
    <col min="2515" max="2515" width="11.97265625" style="21" bestFit="1" customWidth="1"/>
    <col min="2516" max="2517" width="11.97265625" style="21" customWidth="1"/>
    <col min="2518" max="2761" width="11.43359375" style="21"/>
    <col min="2762" max="2762" width="3.765625" style="21" bestFit="1" customWidth="1"/>
    <col min="2763" max="2763" width="37.6640625" style="21" bestFit="1" customWidth="1"/>
    <col min="2764" max="2764" width="1.34375" style="21" customWidth="1"/>
    <col min="2765" max="2765" width="13.31640625" style="21" bestFit="1" customWidth="1"/>
    <col min="2766" max="2766" width="1.34375" style="21" customWidth="1"/>
    <col min="2767" max="2768" width="24.6171875" style="21" customWidth="1"/>
    <col min="2769" max="2769" width="14.66015625" style="21" bestFit="1" customWidth="1"/>
    <col min="2770" max="2770" width="1.34375" style="21" customWidth="1"/>
    <col min="2771" max="2771" width="11.97265625" style="21" bestFit="1" customWidth="1"/>
    <col min="2772" max="2773" width="11.97265625" style="21" customWidth="1"/>
    <col min="2774" max="3017" width="11.43359375" style="21"/>
    <col min="3018" max="3018" width="3.765625" style="21" bestFit="1" customWidth="1"/>
    <col min="3019" max="3019" width="37.6640625" style="21" bestFit="1" customWidth="1"/>
    <col min="3020" max="3020" width="1.34375" style="21" customWidth="1"/>
    <col min="3021" max="3021" width="13.31640625" style="21" bestFit="1" customWidth="1"/>
    <col min="3022" max="3022" width="1.34375" style="21" customWidth="1"/>
    <col min="3023" max="3024" width="24.6171875" style="21" customWidth="1"/>
    <col min="3025" max="3025" width="14.66015625" style="21" bestFit="1" customWidth="1"/>
    <col min="3026" max="3026" width="1.34375" style="21" customWidth="1"/>
    <col min="3027" max="3027" width="11.97265625" style="21" bestFit="1" customWidth="1"/>
    <col min="3028" max="3029" width="11.97265625" style="21" customWidth="1"/>
    <col min="3030" max="3273" width="11.43359375" style="21"/>
    <col min="3274" max="3274" width="3.765625" style="21" bestFit="1" customWidth="1"/>
    <col min="3275" max="3275" width="37.6640625" style="21" bestFit="1" customWidth="1"/>
    <col min="3276" max="3276" width="1.34375" style="21" customWidth="1"/>
    <col min="3277" max="3277" width="13.31640625" style="21" bestFit="1" customWidth="1"/>
    <col min="3278" max="3278" width="1.34375" style="21" customWidth="1"/>
    <col min="3279" max="3280" width="24.6171875" style="21" customWidth="1"/>
    <col min="3281" max="3281" width="14.66015625" style="21" bestFit="1" customWidth="1"/>
    <col min="3282" max="3282" width="1.34375" style="21" customWidth="1"/>
    <col min="3283" max="3283" width="11.97265625" style="21" bestFit="1" customWidth="1"/>
    <col min="3284" max="3285" width="11.97265625" style="21" customWidth="1"/>
    <col min="3286" max="3529" width="11.43359375" style="21"/>
    <col min="3530" max="3530" width="3.765625" style="21" bestFit="1" customWidth="1"/>
    <col min="3531" max="3531" width="37.6640625" style="21" bestFit="1" customWidth="1"/>
    <col min="3532" max="3532" width="1.34375" style="21" customWidth="1"/>
    <col min="3533" max="3533" width="13.31640625" style="21" bestFit="1" customWidth="1"/>
    <col min="3534" max="3534" width="1.34375" style="21" customWidth="1"/>
    <col min="3535" max="3536" width="24.6171875" style="21" customWidth="1"/>
    <col min="3537" max="3537" width="14.66015625" style="21" bestFit="1" customWidth="1"/>
    <col min="3538" max="3538" width="1.34375" style="21" customWidth="1"/>
    <col min="3539" max="3539" width="11.97265625" style="21" bestFit="1" customWidth="1"/>
    <col min="3540" max="3541" width="11.97265625" style="21" customWidth="1"/>
    <col min="3542" max="3785" width="11.43359375" style="21"/>
    <col min="3786" max="3786" width="3.765625" style="21" bestFit="1" customWidth="1"/>
    <col min="3787" max="3787" width="37.6640625" style="21" bestFit="1" customWidth="1"/>
    <col min="3788" max="3788" width="1.34375" style="21" customWidth="1"/>
    <col min="3789" max="3789" width="13.31640625" style="21" bestFit="1" customWidth="1"/>
    <col min="3790" max="3790" width="1.34375" style="21" customWidth="1"/>
    <col min="3791" max="3792" width="24.6171875" style="21" customWidth="1"/>
    <col min="3793" max="3793" width="14.66015625" style="21" bestFit="1" customWidth="1"/>
    <col min="3794" max="3794" width="1.34375" style="21" customWidth="1"/>
    <col min="3795" max="3795" width="11.97265625" style="21" bestFit="1" customWidth="1"/>
    <col min="3796" max="3797" width="11.97265625" style="21" customWidth="1"/>
    <col min="3798" max="4041" width="11.43359375" style="21"/>
    <col min="4042" max="4042" width="3.765625" style="21" bestFit="1" customWidth="1"/>
    <col min="4043" max="4043" width="37.6640625" style="21" bestFit="1" customWidth="1"/>
    <col min="4044" max="4044" width="1.34375" style="21" customWidth="1"/>
    <col min="4045" max="4045" width="13.31640625" style="21" bestFit="1" customWidth="1"/>
    <col min="4046" max="4046" width="1.34375" style="21" customWidth="1"/>
    <col min="4047" max="4048" width="24.6171875" style="21" customWidth="1"/>
    <col min="4049" max="4049" width="14.66015625" style="21" bestFit="1" customWidth="1"/>
    <col min="4050" max="4050" width="1.34375" style="21" customWidth="1"/>
    <col min="4051" max="4051" width="11.97265625" style="21" bestFit="1" customWidth="1"/>
    <col min="4052" max="4053" width="11.97265625" style="21" customWidth="1"/>
    <col min="4054" max="4297" width="11.43359375" style="21"/>
    <col min="4298" max="4298" width="3.765625" style="21" bestFit="1" customWidth="1"/>
    <col min="4299" max="4299" width="37.6640625" style="21" bestFit="1" customWidth="1"/>
    <col min="4300" max="4300" width="1.34375" style="21" customWidth="1"/>
    <col min="4301" max="4301" width="13.31640625" style="21" bestFit="1" customWidth="1"/>
    <col min="4302" max="4302" width="1.34375" style="21" customWidth="1"/>
    <col min="4303" max="4304" width="24.6171875" style="21" customWidth="1"/>
    <col min="4305" max="4305" width="14.66015625" style="21" bestFit="1" customWidth="1"/>
    <col min="4306" max="4306" width="1.34375" style="21" customWidth="1"/>
    <col min="4307" max="4307" width="11.97265625" style="21" bestFit="1" customWidth="1"/>
    <col min="4308" max="4309" width="11.97265625" style="21" customWidth="1"/>
    <col min="4310" max="4553" width="11.43359375" style="21"/>
    <col min="4554" max="4554" width="3.765625" style="21" bestFit="1" customWidth="1"/>
    <col min="4555" max="4555" width="37.6640625" style="21" bestFit="1" customWidth="1"/>
    <col min="4556" max="4556" width="1.34375" style="21" customWidth="1"/>
    <col min="4557" max="4557" width="13.31640625" style="21" bestFit="1" customWidth="1"/>
    <col min="4558" max="4558" width="1.34375" style="21" customWidth="1"/>
    <col min="4559" max="4560" width="24.6171875" style="21" customWidth="1"/>
    <col min="4561" max="4561" width="14.66015625" style="21" bestFit="1" customWidth="1"/>
    <col min="4562" max="4562" width="1.34375" style="21" customWidth="1"/>
    <col min="4563" max="4563" width="11.97265625" style="21" bestFit="1" customWidth="1"/>
    <col min="4564" max="4565" width="11.97265625" style="21" customWidth="1"/>
    <col min="4566" max="4809" width="11.43359375" style="21"/>
    <col min="4810" max="4810" width="3.765625" style="21" bestFit="1" customWidth="1"/>
    <col min="4811" max="4811" width="37.6640625" style="21" bestFit="1" customWidth="1"/>
    <col min="4812" max="4812" width="1.34375" style="21" customWidth="1"/>
    <col min="4813" max="4813" width="13.31640625" style="21" bestFit="1" customWidth="1"/>
    <col min="4814" max="4814" width="1.34375" style="21" customWidth="1"/>
    <col min="4815" max="4816" width="24.6171875" style="21" customWidth="1"/>
    <col min="4817" max="4817" width="14.66015625" style="21" bestFit="1" customWidth="1"/>
    <col min="4818" max="4818" width="1.34375" style="21" customWidth="1"/>
    <col min="4819" max="4819" width="11.97265625" style="21" bestFit="1" customWidth="1"/>
    <col min="4820" max="4821" width="11.97265625" style="21" customWidth="1"/>
    <col min="4822" max="5065" width="11.43359375" style="21"/>
    <col min="5066" max="5066" width="3.765625" style="21" bestFit="1" customWidth="1"/>
    <col min="5067" max="5067" width="37.6640625" style="21" bestFit="1" customWidth="1"/>
    <col min="5068" max="5068" width="1.34375" style="21" customWidth="1"/>
    <col min="5069" max="5069" width="13.31640625" style="21" bestFit="1" customWidth="1"/>
    <col min="5070" max="5070" width="1.34375" style="21" customWidth="1"/>
    <col min="5071" max="5072" width="24.6171875" style="21" customWidth="1"/>
    <col min="5073" max="5073" width="14.66015625" style="21" bestFit="1" customWidth="1"/>
    <col min="5074" max="5074" width="1.34375" style="21" customWidth="1"/>
    <col min="5075" max="5075" width="11.97265625" style="21" bestFit="1" customWidth="1"/>
    <col min="5076" max="5077" width="11.97265625" style="21" customWidth="1"/>
    <col min="5078" max="5321" width="11.43359375" style="21"/>
    <col min="5322" max="5322" width="3.765625" style="21" bestFit="1" customWidth="1"/>
    <col min="5323" max="5323" width="37.6640625" style="21" bestFit="1" customWidth="1"/>
    <col min="5324" max="5324" width="1.34375" style="21" customWidth="1"/>
    <col min="5325" max="5325" width="13.31640625" style="21" bestFit="1" customWidth="1"/>
    <col min="5326" max="5326" width="1.34375" style="21" customWidth="1"/>
    <col min="5327" max="5328" width="24.6171875" style="21" customWidth="1"/>
    <col min="5329" max="5329" width="14.66015625" style="21" bestFit="1" customWidth="1"/>
    <col min="5330" max="5330" width="1.34375" style="21" customWidth="1"/>
    <col min="5331" max="5331" width="11.97265625" style="21" bestFit="1" customWidth="1"/>
    <col min="5332" max="5333" width="11.97265625" style="21" customWidth="1"/>
    <col min="5334" max="5577" width="11.43359375" style="21"/>
    <col min="5578" max="5578" width="3.765625" style="21" bestFit="1" customWidth="1"/>
    <col min="5579" max="5579" width="37.6640625" style="21" bestFit="1" customWidth="1"/>
    <col min="5580" max="5580" width="1.34375" style="21" customWidth="1"/>
    <col min="5581" max="5581" width="13.31640625" style="21" bestFit="1" customWidth="1"/>
    <col min="5582" max="5582" width="1.34375" style="21" customWidth="1"/>
    <col min="5583" max="5584" width="24.6171875" style="21" customWidth="1"/>
    <col min="5585" max="5585" width="14.66015625" style="21" bestFit="1" customWidth="1"/>
    <col min="5586" max="5586" width="1.34375" style="21" customWidth="1"/>
    <col min="5587" max="5587" width="11.97265625" style="21" bestFit="1" customWidth="1"/>
    <col min="5588" max="5589" width="11.97265625" style="21" customWidth="1"/>
    <col min="5590" max="5833" width="11.43359375" style="21"/>
    <col min="5834" max="5834" width="3.765625" style="21" bestFit="1" customWidth="1"/>
    <col min="5835" max="5835" width="37.6640625" style="21" bestFit="1" customWidth="1"/>
    <col min="5836" max="5836" width="1.34375" style="21" customWidth="1"/>
    <col min="5837" max="5837" width="13.31640625" style="21" bestFit="1" customWidth="1"/>
    <col min="5838" max="5838" width="1.34375" style="21" customWidth="1"/>
    <col min="5839" max="5840" width="24.6171875" style="21" customWidth="1"/>
    <col min="5841" max="5841" width="14.66015625" style="21" bestFit="1" customWidth="1"/>
    <col min="5842" max="5842" width="1.34375" style="21" customWidth="1"/>
    <col min="5843" max="5843" width="11.97265625" style="21" bestFit="1" customWidth="1"/>
    <col min="5844" max="5845" width="11.97265625" style="21" customWidth="1"/>
    <col min="5846" max="6089" width="11.43359375" style="21"/>
    <col min="6090" max="6090" width="3.765625" style="21" bestFit="1" customWidth="1"/>
    <col min="6091" max="6091" width="37.6640625" style="21" bestFit="1" customWidth="1"/>
    <col min="6092" max="6092" width="1.34375" style="21" customWidth="1"/>
    <col min="6093" max="6093" width="13.31640625" style="21" bestFit="1" customWidth="1"/>
    <col min="6094" max="6094" width="1.34375" style="21" customWidth="1"/>
    <col min="6095" max="6096" width="24.6171875" style="21" customWidth="1"/>
    <col min="6097" max="6097" width="14.66015625" style="21" bestFit="1" customWidth="1"/>
    <col min="6098" max="6098" width="1.34375" style="21" customWidth="1"/>
    <col min="6099" max="6099" width="11.97265625" style="21" bestFit="1" customWidth="1"/>
    <col min="6100" max="6101" width="11.97265625" style="21" customWidth="1"/>
    <col min="6102" max="6345" width="11.43359375" style="21"/>
    <col min="6346" max="6346" width="3.765625" style="21" bestFit="1" customWidth="1"/>
    <col min="6347" max="6347" width="37.6640625" style="21" bestFit="1" customWidth="1"/>
    <col min="6348" max="6348" width="1.34375" style="21" customWidth="1"/>
    <col min="6349" max="6349" width="13.31640625" style="21" bestFit="1" customWidth="1"/>
    <col min="6350" max="6350" width="1.34375" style="21" customWidth="1"/>
    <col min="6351" max="6352" width="24.6171875" style="21" customWidth="1"/>
    <col min="6353" max="6353" width="14.66015625" style="21" bestFit="1" customWidth="1"/>
    <col min="6354" max="6354" width="1.34375" style="21" customWidth="1"/>
    <col min="6355" max="6355" width="11.97265625" style="21" bestFit="1" customWidth="1"/>
    <col min="6356" max="6357" width="11.97265625" style="21" customWidth="1"/>
    <col min="6358" max="6601" width="11.43359375" style="21"/>
    <col min="6602" max="6602" width="3.765625" style="21" bestFit="1" customWidth="1"/>
    <col min="6603" max="6603" width="37.6640625" style="21" bestFit="1" customWidth="1"/>
    <col min="6604" max="6604" width="1.34375" style="21" customWidth="1"/>
    <col min="6605" max="6605" width="13.31640625" style="21" bestFit="1" customWidth="1"/>
    <col min="6606" max="6606" width="1.34375" style="21" customWidth="1"/>
    <col min="6607" max="6608" width="24.6171875" style="21" customWidth="1"/>
    <col min="6609" max="6609" width="14.66015625" style="21" bestFit="1" customWidth="1"/>
    <col min="6610" max="6610" width="1.34375" style="21" customWidth="1"/>
    <col min="6611" max="6611" width="11.97265625" style="21" bestFit="1" customWidth="1"/>
    <col min="6612" max="6613" width="11.97265625" style="21" customWidth="1"/>
    <col min="6614" max="6857" width="11.43359375" style="21"/>
    <col min="6858" max="6858" width="3.765625" style="21" bestFit="1" customWidth="1"/>
    <col min="6859" max="6859" width="37.6640625" style="21" bestFit="1" customWidth="1"/>
    <col min="6860" max="6860" width="1.34375" style="21" customWidth="1"/>
    <col min="6861" max="6861" width="13.31640625" style="21" bestFit="1" customWidth="1"/>
    <col min="6862" max="6862" width="1.34375" style="21" customWidth="1"/>
    <col min="6863" max="6864" width="24.6171875" style="21" customWidth="1"/>
    <col min="6865" max="6865" width="14.66015625" style="21" bestFit="1" customWidth="1"/>
    <col min="6866" max="6866" width="1.34375" style="21" customWidth="1"/>
    <col min="6867" max="6867" width="11.97265625" style="21" bestFit="1" customWidth="1"/>
    <col min="6868" max="6869" width="11.97265625" style="21" customWidth="1"/>
    <col min="6870" max="7113" width="11.43359375" style="21"/>
    <col min="7114" max="7114" width="3.765625" style="21" bestFit="1" customWidth="1"/>
    <col min="7115" max="7115" width="37.6640625" style="21" bestFit="1" customWidth="1"/>
    <col min="7116" max="7116" width="1.34375" style="21" customWidth="1"/>
    <col min="7117" max="7117" width="13.31640625" style="21" bestFit="1" customWidth="1"/>
    <col min="7118" max="7118" width="1.34375" style="21" customWidth="1"/>
    <col min="7119" max="7120" width="24.6171875" style="21" customWidth="1"/>
    <col min="7121" max="7121" width="14.66015625" style="21" bestFit="1" customWidth="1"/>
    <col min="7122" max="7122" width="1.34375" style="21" customWidth="1"/>
    <col min="7123" max="7123" width="11.97265625" style="21" bestFit="1" customWidth="1"/>
    <col min="7124" max="7125" width="11.97265625" style="21" customWidth="1"/>
    <col min="7126" max="7369" width="11.43359375" style="21"/>
    <col min="7370" max="7370" width="3.765625" style="21" bestFit="1" customWidth="1"/>
    <col min="7371" max="7371" width="37.6640625" style="21" bestFit="1" customWidth="1"/>
    <col min="7372" max="7372" width="1.34375" style="21" customWidth="1"/>
    <col min="7373" max="7373" width="13.31640625" style="21" bestFit="1" customWidth="1"/>
    <col min="7374" max="7374" width="1.34375" style="21" customWidth="1"/>
    <col min="7375" max="7376" width="24.6171875" style="21" customWidth="1"/>
    <col min="7377" max="7377" width="14.66015625" style="21" bestFit="1" customWidth="1"/>
    <col min="7378" max="7378" width="1.34375" style="21" customWidth="1"/>
    <col min="7379" max="7379" width="11.97265625" style="21" bestFit="1" customWidth="1"/>
    <col min="7380" max="7381" width="11.97265625" style="21" customWidth="1"/>
    <col min="7382" max="7625" width="11.43359375" style="21"/>
    <col min="7626" max="7626" width="3.765625" style="21" bestFit="1" customWidth="1"/>
    <col min="7627" max="7627" width="37.6640625" style="21" bestFit="1" customWidth="1"/>
    <col min="7628" max="7628" width="1.34375" style="21" customWidth="1"/>
    <col min="7629" max="7629" width="13.31640625" style="21" bestFit="1" customWidth="1"/>
    <col min="7630" max="7630" width="1.34375" style="21" customWidth="1"/>
    <col min="7631" max="7632" width="24.6171875" style="21" customWidth="1"/>
    <col min="7633" max="7633" width="14.66015625" style="21" bestFit="1" customWidth="1"/>
    <col min="7634" max="7634" width="1.34375" style="21" customWidth="1"/>
    <col min="7635" max="7635" width="11.97265625" style="21" bestFit="1" customWidth="1"/>
    <col min="7636" max="7637" width="11.97265625" style="21" customWidth="1"/>
    <col min="7638" max="7881" width="11.43359375" style="21"/>
    <col min="7882" max="7882" width="3.765625" style="21" bestFit="1" customWidth="1"/>
    <col min="7883" max="7883" width="37.6640625" style="21" bestFit="1" customWidth="1"/>
    <col min="7884" max="7884" width="1.34375" style="21" customWidth="1"/>
    <col min="7885" max="7885" width="13.31640625" style="21" bestFit="1" customWidth="1"/>
    <col min="7886" max="7886" width="1.34375" style="21" customWidth="1"/>
    <col min="7887" max="7888" width="24.6171875" style="21" customWidth="1"/>
    <col min="7889" max="7889" width="14.66015625" style="21" bestFit="1" customWidth="1"/>
    <col min="7890" max="7890" width="1.34375" style="21" customWidth="1"/>
    <col min="7891" max="7891" width="11.97265625" style="21" bestFit="1" customWidth="1"/>
    <col min="7892" max="7893" width="11.97265625" style="21" customWidth="1"/>
    <col min="7894" max="8137" width="11.43359375" style="21"/>
    <col min="8138" max="8138" width="3.765625" style="21" bestFit="1" customWidth="1"/>
    <col min="8139" max="8139" width="37.6640625" style="21" bestFit="1" customWidth="1"/>
    <col min="8140" max="8140" width="1.34375" style="21" customWidth="1"/>
    <col min="8141" max="8141" width="13.31640625" style="21" bestFit="1" customWidth="1"/>
    <col min="8142" max="8142" width="1.34375" style="21" customWidth="1"/>
    <col min="8143" max="8144" width="24.6171875" style="21" customWidth="1"/>
    <col min="8145" max="8145" width="14.66015625" style="21" bestFit="1" customWidth="1"/>
    <col min="8146" max="8146" width="1.34375" style="21" customWidth="1"/>
    <col min="8147" max="8147" width="11.97265625" style="21" bestFit="1" customWidth="1"/>
    <col min="8148" max="8149" width="11.97265625" style="21" customWidth="1"/>
    <col min="8150" max="8393" width="11.43359375" style="21"/>
    <col min="8394" max="8394" width="3.765625" style="21" bestFit="1" customWidth="1"/>
    <col min="8395" max="8395" width="37.6640625" style="21" bestFit="1" customWidth="1"/>
    <col min="8396" max="8396" width="1.34375" style="21" customWidth="1"/>
    <col min="8397" max="8397" width="13.31640625" style="21" bestFit="1" customWidth="1"/>
    <col min="8398" max="8398" width="1.34375" style="21" customWidth="1"/>
    <col min="8399" max="8400" width="24.6171875" style="21" customWidth="1"/>
    <col min="8401" max="8401" width="14.66015625" style="21" bestFit="1" customWidth="1"/>
    <col min="8402" max="8402" width="1.34375" style="21" customWidth="1"/>
    <col min="8403" max="8403" width="11.97265625" style="21" bestFit="1" customWidth="1"/>
    <col min="8404" max="8405" width="11.97265625" style="21" customWidth="1"/>
    <col min="8406" max="8649" width="11.43359375" style="21"/>
    <col min="8650" max="8650" width="3.765625" style="21" bestFit="1" customWidth="1"/>
    <col min="8651" max="8651" width="37.6640625" style="21" bestFit="1" customWidth="1"/>
    <col min="8652" max="8652" width="1.34375" style="21" customWidth="1"/>
    <col min="8653" max="8653" width="13.31640625" style="21" bestFit="1" customWidth="1"/>
    <col min="8654" max="8654" width="1.34375" style="21" customWidth="1"/>
    <col min="8655" max="8656" width="24.6171875" style="21" customWidth="1"/>
    <col min="8657" max="8657" width="14.66015625" style="21" bestFit="1" customWidth="1"/>
    <col min="8658" max="8658" width="1.34375" style="21" customWidth="1"/>
    <col min="8659" max="8659" width="11.97265625" style="21" bestFit="1" customWidth="1"/>
    <col min="8660" max="8661" width="11.97265625" style="21" customWidth="1"/>
    <col min="8662" max="8905" width="11.43359375" style="21"/>
    <col min="8906" max="8906" width="3.765625" style="21" bestFit="1" customWidth="1"/>
    <col min="8907" max="8907" width="37.6640625" style="21" bestFit="1" customWidth="1"/>
    <col min="8908" max="8908" width="1.34375" style="21" customWidth="1"/>
    <col min="8909" max="8909" width="13.31640625" style="21" bestFit="1" customWidth="1"/>
    <col min="8910" max="8910" width="1.34375" style="21" customWidth="1"/>
    <col min="8911" max="8912" width="24.6171875" style="21" customWidth="1"/>
    <col min="8913" max="8913" width="14.66015625" style="21" bestFit="1" customWidth="1"/>
    <col min="8914" max="8914" width="1.34375" style="21" customWidth="1"/>
    <col min="8915" max="8915" width="11.97265625" style="21" bestFit="1" customWidth="1"/>
    <col min="8916" max="8917" width="11.97265625" style="21" customWidth="1"/>
    <col min="8918" max="9161" width="11.43359375" style="21"/>
    <col min="9162" max="9162" width="3.765625" style="21" bestFit="1" customWidth="1"/>
    <col min="9163" max="9163" width="37.6640625" style="21" bestFit="1" customWidth="1"/>
    <col min="9164" max="9164" width="1.34375" style="21" customWidth="1"/>
    <col min="9165" max="9165" width="13.31640625" style="21" bestFit="1" customWidth="1"/>
    <col min="9166" max="9166" width="1.34375" style="21" customWidth="1"/>
    <col min="9167" max="9168" width="24.6171875" style="21" customWidth="1"/>
    <col min="9169" max="9169" width="14.66015625" style="21" bestFit="1" customWidth="1"/>
    <col min="9170" max="9170" width="1.34375" style="21" customWidth="1"/>
    <col min="9171" max="9171" width="11.97265625" style="21" bestFit="1" customWidth="1"/>
    <col min="9172" max="9173" width="11.97265625" style="21" customWidth="1"/>
    <col min="9174" max="9417" width="11.43359375" style="21"/>
    <col min="9418" max="9418" width="3.765625" style="21" bestFit="1" customWidth="1"/>
    <col min="9419" max="9419" width="37.6640625" style="21" bestFit="1" customWidth="1"/>
    <col min="9420" max="9420" width="1.34375" style="21" customWidth="1"/>
    <col min="9421" max="9421" width="13.31640625" style="21" bestFit="1" customWidth="1"/>
    <col min="9422" max="9422" width="1.34375" style="21" customWidth="1"/>
    <col min="9423" max="9424" width="24.6171875" style="21" customWidth="1"/>
    <col min="9425" max="9425" width="14.66015625" style="21" bestFit="1" customWidth="1"/>
    <col min="9426" max="9426" width="1.34375" style="21" customWidth="1"/>
    <col min="9427" max="9427" width="11.97265625" style="21" bestFit="1" customWidth="1"/>
    <col min="9428" max="9429" width="11.97265625" style="21" customWidth="1"/>
    <col min="9430" max="9673" width="11.43359375" style="21"/>
    <col min="9674" max="9674" width="3.765625" style="21" bestFit="1" customWidth="1"/>
    <col min="9675" max="9675" width="37.6640625" style="21" bestFit="1" customWidth="1"/>
    <col min="9676" max="9676" width="1.34375" style="21" customWidth="1"/>
    <col min="9677" max="9677" width="13.31640625" style="21" bestFit="1" customWidth="1"/>
    <col min="9678" max="9678" width="1.34375" style="21" customWidth="1"/>
    <col min="9679" max="9680" width="24.6171875" style="21" customWidth="1"/>
    <col min="9681" max="9681" width="14.66015625" style="21" bestFit="1" customWidth="1"/>
    <col min="9682" max="9682" width="1.34375" style="21" customWidth="1"/>
    <col min="9683" max="9683" width="11.97265625" style="21" bestFit="1" customWidth="1"/>
    <col min="9684" max="9685" width="11.97265625" style="21" customWidth="1"/>
    <col min="9686" max="9929" width="11.43359375" style="21"/>
    <col min="9930" max="9930" width="3.765625" style="21" bestFit="1" customWidth="1"/>
    <col min="9931" max="9931" width="37.6640625" style="21" bestFit="1" customWidth="1"/>
    <col min="9932" max="9932" width="1.34375" style="21" customWidth="1"/>
    <col min="9933" max="9933" width="13.31640625" style="21" bestFit="1" customWidth="1"/>
    <col min="9934" max="9934" width="1.34375" style="21" customWidth="1"/>
    <col min="9935" max="9936" width="24.6171875" style="21" customWidth="1"/>
    <col min="9937" max="9937" width="14.66015625" style="21" bestFit="1" customWidth="1"/>
    <col min="9938" max="9938" width="1.34375" style="21" customWidth="1"/>
    <col min="9939" max="9939" width="11.97265625" style="21" bestFit="1" customWidth="1"/>
    <col min="9940" max="9941" width="11.97265625" style="21" customWidth="1"/>
    <col min="9942" max="10185" width="11.43359375" style="21"/>
    <col min="10186" max="10186" width="3.765625" style="21" bestFit="1" customWidth="1"/>
    <col min="10187" max="10187" width="37.6640625" style="21" bestFit="1" customWidth="1"/>
    <col min="10188" max="10188" width="1.34375" style="21" customWidth="1"/>
    <col min="10189" max="10189" width="13.31640625" style="21" bestFit="1" customWidth="1"/>
    <col min="10190" max="10190" width="1.34375" style="21" customWidth="1"/>
    <col min="10191" max="10192" width="24.6171875" style="21" customWidth="1"/>
    <col min="10193" max="10193" width="14.66015625" style="21" bestFit="1" customWidth="1"/>
    <col min="10194" max="10194" width="1.34375" style="21" customWidth="1"/>
    <col min="10195" max="10195" width="11.97265625" style="21" bestFit="1" customWidth="1"/>
    <col min="10196" max="10197" width="11.97265625" style="21" customWidth="1"/>
    <col min="10198" max="10441" width="11.43359375" style="21"/>
    <col min="10442" max="10442" width="3.765625" style="21" bestFit="1" customWidth="1"/>
    <col min="10443" max="10443" width="37.6640625" style="21" bestFit="1" customWidth="1"/>
    <col min="10444" max="10444" width="1.34375" style="21" customWidth="1"/>
    <col min="10445" max="10445" width="13.31640625" style="21" bestFit="1" customWidth="1"/>
    <col min="10446" max="10446" width="1.34375" style="21" customWidth="1"/>
    <col min="10447" max="10448" width="24.6171875" style="21" customWidth="1"/>
    <col min="10449" max="10449" width="14.66015625" style="21" bestFit="1" customWidth="1"/>
    <col min="10450" max="10450" width="1.34375" style="21" customWidth="1"/>
    <col min="10451" max="10451" width="11.97265625" style="21" bestFit="1" customWidth="1"/>
    <col min="10452" max="10453" width="11.97265625" style="21" customWidth="1"/>
    <col min="10454" max="10697" width="11.43359375" style="21"/>
    <col min="10698" max="10698" width="3.765625" style="21" bestFit="1" customWidth="1"/>
    <col min="10699" max="10699" width="37.6640625" style="21" bestFit="1" customWidth="1"/>
    <col min="10700" max="10700" width="1.34375" style="21" customWidth="1"/>
    <col min="10701" max="10701" width="13.31640625" style="21" bestFit="1" customWidth="1"/>
    <col min="10702" max="10702" width="1.34375" style="21" customWidth="1"/>
    <col min="10703" max="10704" width="24.6171875" style="21" customWidth="1"/>
    <col min="10705" max="10705" width="14.66015625" style="21" bestFit="1" customWidth="1"/>
    <col min="10706" max="10706" width="1.34375" style="21" customWidth="1"/>
    <col min="10707" max="10707" width="11.97265625" style="21" bestFit="1" customWidth="1"/>
    <col min="10708" max="10709" width="11.97265625" style="21" customWidth="1"/>
    <col min="10710" max="10953" width="11.43359375" style="21"/>
    <col min="10954" max="10954" width="3.765625" style="21" bestFit="1" customWidth="1"/>
    <col min="10955" max="10955" width="37.6640625" style="21" bestFit="1" customWidth="1"/>
    <col min="10956" max="10956" width="1.34375" style="21" customWidth="1"/>
    <col min="10957" max="10957" width="13.31640625" style="21" bestFit="1" customWidth="1"/>
    <col min="10958" max="10958" width="1.34375" style="21" customWidth="1"/>
    <col min="10959" max="10960" width="24.6171875" style="21" customWidth="1"/>
    <col min="10961" max="10961" width="14.66015625" style="21" bestFit="1" customWidth="1"/>
    <col min="10962" max="10962" width="1.34375" style="21" customWidth="1"/>
    <col min="10963" max="10963" width="11.97265625" style="21" bestFit="1" customWidth="1"/>
    <col min="10964" max="10965" width="11.97265625" style="21" customWidth="1"/>
    <col min="10966" max="11209" width="11.43359375" style="21"/>
    <col min="11210" max="11210" width="3.765625" style="21" bestFit="1" customWidth="1"/>
    <col min="11211" max="11211" width="37.6640625" style="21" bestFit="1" customWidth="1"/>
    <col min="11212" max="11212" width="1.34375" style="21" customWidth="1"/>
    <col min="11213" max="11213" width="13.31640625" style="21" bestFit="1" customWidth="1"/>
    <col min="11214" max="11214" width="1.34375" style="21" customWidth="1"/>
    <col min="11215" max="11216" width="24.6171875" style="21" customWidth="1"/>
    <col min="11217" max="11217" width="14.66015625" style="21" bestFit="1" customWidth="1"/>
    <col min="11218" max="11218" width="1.34375" style="21" customWidth="1"/>
    <col min="11219" max="11219" width="11.97265625" style="21" bestFit="1" customWidth="1"/>
    <col min="11220" max="11221" width="11.97265625" style="21" customWidth="1"/>
    <col min="11222" max="11465" width="11.43359375" style="21"/>
    <col min="11466" max="11466" width="3.765625" style="21" bestFit="1" customWidth="1"/>
    <col min="11467" max="11467" width="37.6640625" style="21" bestFit="1" customWidth="1"/>
    <col min="11468" max="11468" width="1.34375" style="21" customWidth="1"/>
    <col min="11469" max="11469" width="13.31640625" style="21" bestFit="1" customWidth="1"/>
    <col min="11470" max="11470" width="1.34375" style="21" customWidth="1"/>
    <col min="11471" max="11472" width="24.6171875" style="21" customWidth="1"/>
    <col min="11473" max="11473" width="14.66015625" style="21" bestFit="1" customWidth="1"/>
    <col min="11474" max="11474" width="1.34375" style="21" customWidth="1"/>
    <col min="11475" max="11475" width="11.97265625" style="21" bestFit="1" customWidth="1"/>
    <col min="11476" max="11477" width="11.97265625" style="21" customWidth="1"/>
    <col min="11478" max="11721" width="11.43359375" style="21"/>
    <col min="11722" max="11722" width="3.765625" style="21" bestFit="1" customWidth="1"/>
    <col min="11723" max="11723" width="37.6640625" style="21" bestFit="1" customWidth="1"/>
    <col min="11724" max="11724" width="1.34375" style="21" customWidth="1"/>
    <col min="11725" max="11725" width="13.31640625" style="21" bestFit="1" customWidth="1"/>
    <col min="11726" max="11726" width="1.34375" style="21" customWidth="1"/>
    <col min="11727" max="11728" width="24.6171875" style="21" customWidth="1"/>
    <col min="11729" max="11729" width="14.66015625" style="21" bestFit="1" customWidth="1"/>
    <col min="11730" max="11730" width="1.34375" style="21" customWidth="1"/>
    <col min="11731" max="11731" width="11.97265625" style="21" bestFit="1" customWidth="1"/>
    <col min="11732" max="11733" width="11.97265625" style="21" customWidth="1"/>
    <col min="11734" max="11977" width="11.43359375" style="21"/>
    <col min="11978" max="11978" width="3.765625" style="21" bestFit="1" customWidth="1"/>
    <col min="11979" max="11979" width="37.6640625" style="21" bestFit="1" customWidth="1"/>
    <col min="11980" max="11980" width="1.34375" style="21" customWidth="1"/>
    <col min="11981" max="11981" width="13.31640625" style="21" bestFit="1" customWidth="1"/>
    <col min="11982" max="11982" width="1.34375" style="21" customWidth="1"/>
    <col min="11983" max="11984" width="24.6171875" style="21" customWidth="1"/>
    <col min="11985" max="11985" width="14.66015625" style="21" bestFit="1" customWidth="1"/>
    <col min="11986" max="11986" width="1.34375" style="21" customWidth="1"/>
    <col min="11987" max="11987" width="11.97265625" style="21" bestFit="1" customWidth="1"/>
    <col min="11988" max="11989" width="11.97265625" style="21" customWidth="1"/>
    <col min="11990" max="12233" width="11.43359375" style="21"/>
    <col min="12234" max="12234" width="3.765625" style="21" bestFit="1" customWidth="1"/>
    <col min="12235" max="12235" width="37.6640625" style="21" bestFit="1" customWidth="1"/>
    <col min="12236" max="12236" width="1.34375" style="21" customWidth="1"/>
    <col min="12237" max="12237" width="13.31640625" style="21" bestFit="1" customWidth="1"/>
    <col min="12238" max="12238" width="1.34375" style="21" customWidth="1"/>
    <col min="12239" max="12240" width="24.6171875" style="21" customWidth="1"/>
    <col min="12241" max="12241" width="14.66015625" style="21" bestFit="1" customWidth="1"/>
    <col min="12242" max="12242" width="1.34375" style="21" customWidth="1"/>
    <col min="12243" max="12243" width="11.97265625" style="21" bestFit="1" customWidth="1"/>
    <col min="12244" max="12245" width="11.97265625" style="21" customWidth="1"/>
    <col min="12246" max="12489" width="11.43359375" style="21"/>
    <col min="12490" max="12490" width="3.765625" style="21" bestFit="1" customWidth="1"/>
    <col min="12491" max="12491" width="37.6640625" style="21" bestFit="1" customWidth="1"/>
    <col min="12492" max="12492" width="1.34375" style="21" customWidth="1"/>
    <col min="12493" max="12493" width="13.31640625" style="21" bestFit="1" customWidth="1"/>
    <col min="12494" max="12494" width="1.34375" style="21" customWidth="1"/>
    <col min="12495" max="12496" width="24.6171875" style="21" customWidth="1"/>
    <col min="12497" max="12497" width="14.66015625" style="21" bestFit="1" customWidth="1"/>
    <col min="12498" max="12498" width="1.34375" style="21" customWidth="1"/>
    <col min="12499" max="12499" width="11.97265625" style="21" bestFit="1" customWidth="1"/>
    <col min="12500" max="12501" width="11.97265625" style="21" customWidth="1"/>
    <col min="12502" max="12745" width="11.43359375" style="21"/>
    <col min="12746" max="12746" width="3.765625" style="21" bestFit="1" customWidth="1"/>
    <col min="12747" max="12747" width="37.6640625" style="21" bestFit="1" customWidth="1"/>
    <col min="12748" max="12748" width="1.34375" style="21" customWidth="1"/>
    <col min="12749" max="12749" width="13.31640625" style="21" bestFit="1" customWidth="1"/>
    <col min="12750" max="12750" width="1.34375" style="21" customWidth="1"/>
    <col min="12751" max="12752" width="24.6171875" style="21" customWidth="1"/>
    <col min="12753" max="12753" width="14.66015625" style="21" bestFit="1" customWidth="1"/>
    <col min="12754" max="12754" width="1.34375" style="21" customWidth="1"/>
    <col min="12755" max="12755" width="11.97265625" style="21" bestFit="1" customWidth="1"/>
    <col min="12756" max="12757" width="11.97265625" style="21" customWidth="1"/>
    <col min="12758" max="13001" width="11.43359375" style="21"/>
    <col min="13002" max="13002" width="3.765625" style="21" bestFit="1" customWidth="1"/>
    <col min="13003" max="13003" width="37.6640625" style="21" bestFit="1" customWidth="1"/>
    <col min="13004" max="13004" width="1.34375" style="21" customWidth="1"/>
    <col min="13005" max="13005" width="13.31640625" style="21" bestFit="1" customWidth="1"/>
    <col min="13006" max="13006" width="1.34375" style="21" customWidth="1"/>
    <col min="13007" max="13008" width="24.6171875" style="21" customWidth="1"/>
    <col min="13009" max="13009" width="14.66015625" style="21" bestFit="1" customWidth="1"/>
    <col min="13010" max="13010" width="1.34375" style="21" customWidth="1"/>
    <col min="13011" max="13011" width="11.97265625" style="21" bestFit="1" customWidth="1"/>
    <col min="13012" max="13013" width="11.97265625" style="21" customWidth="1"/>
    <col min="13014" max="13257" width="11.43359375" style="21"/>
    <col min="13258" max="13258" width="3.765625" style="21" bestFit="1" customWidth="1"/>
    <col min="13259" max="13259" width="37.6640625" style="21" bestFit="1" customWidth="1"/>
    <col min="13260" max="13260" width="1.34375" style="21" customWidth="1"/>
    <col min="13261" max="13261" width="13.31640625" style="21" bestFit="1" customWidth="1"/>
    <col min="13262" max="13262" width="1.34375" style="21" customWidth="1"/>
    <col min="13263" max="13264" width="24.6171875" style="21" customWidth="1"/>
    <col min="13265" max="13265" width="14.66015625" style="21" bestFit="1" customWidth="1"/>
    <col min="13266" max="13266" width="1.34375" style="21" customWidth="1"/>
    <col min="13267" max="13267" width="11.97265625" style="21" bestFit="1" customWidth="1"/>
    <col min="13268" max="13269" width="11.97265625" style="21" customWidth="1"/>
    <col min="13270" max="13513" width="11.43359375" style="21"/>
    <col min="13514" max="13514" width="3.765625" style="21" bestFit="1" customWidth="1"/>
    <col min="13515" max="13515" width="37.6640625" style="21" bestFit="1" customWidth="1"/>
    <col min="13516" max="13516" width="1.34375" style="21" customWidth="1"/>
    <col min="13517" max="13517" width="13.31640625" style="21" bestFit="1" customWidth="1"/>
    <col min="13518" max="13518" width="1.34375" style="21" customWidth="1"/>
    <col min="13519" max="13520" width="24.6171875" style="21" customWidth="1"/>
    <col min="13521" max="13521" width="14.66015625" style="21" bestFit="1" customWidth="1"/>
    <col min="13522" max="13522" width="1.34375" style="21" customWidth="1"/>
    <col min="13523" max="13523" width="11.97265625" style="21" bestFit="1" customWidth="1"/>
    <col min="13524" max="13525" width="11.97265625" style="21" customWidth="1"/>
    <col min="13526" max="13769" width="11.43359375" style="21"/>
    <col min="13770" max="13770" width="3.765625" style="21" bestFit="1" customWidth="1"/>
    <col min="13771" max="13771" width="37.6640625" style="21" bestFit="1" customWidth="1"/>
    <col min="13772" max="13772" width="1.34375" style="21" customWidth="1"/>
    <col min="13773" max="13773" width="13.31640625" style="21" bestFit="1" customWidth="1"/>
    <col min="13774" max="13774" width="1.34375" style="21" customWidth="1"/>
    <col min="13775" max="13776" width="24.6171875" style="21" customWidth="1"/>
    <col min="13777" max="13777" width="14.66015625" style="21" bestFit="1" customWidth="1"/>
    <col min="13778" max="13778" width="1.34375" style="21" customWidth="1"/>
    <col min="13779" max="13779" width="11.97265625" style="21" bestFit="1" customWidth="1"/>
    <col min="13780" max="13781" width="11.97265625" style="21" customWidth="1"/>
    <col min="13782" max="14025" width="11.43359375" style="21"/>
    <col min="14026" max="14026" width="3.765625" style="21" bestFit="1" customWidth="1"/>
    <col min="14027" max="14027" width="37.6640625" style="21" bestFit="1" customWidth="1"/>
    <col min="14028" max="14028" width="1.34375" style="21" customWidth="1"/>
    <col min="14029" max="14029" width="13.31640625" style="21" bestFit="1" customWidth="1"/>
    <col min="14030" max="14030" width="1.34375" style="21" customWidth="1"/>
    <col min="14031" max="14032" width="24.6171875" style="21" customWidth="1"/>
    <col min="14033" max="14033" width="14.66015625" style="21" bestFit="1" customWidth="1"/>
    <col min="14034" max="14034" width="1.34375" style="21" customWidth="1"/>
    <col min="14035" max="14035" width="11.97265625" style="21" bestFit="1" customWidth="1"/>
    <col min="14036" max="14037" width="11.97265625" style="21" customWidth="1"/>
    <col min="14038" max="14281" width="11.43359375" style="21"/>
    <col min="14282" max="14282" width="3.765625" style="21" bestFit="1" customWidth="1"/>
    <col min="14283" max="14283" width="37.6640625" style="21" bestFit="1" customWidth="1"/>
    <col min="14284" max="14284" width="1.34375" style="21" customWidth="1"/>
    <col min="14285" max="14285" width="13.31640625" style="21" bestFit="1" customWidth="1"/>
    <col min="14286" max="14286" width="1.34375" style="21" customWidth="1"/>
    <col min="14287" max="14288" width="24.6171875" style="21" customWidth="1"/>
    <col min="14289" max="14289" width="14.66015625" style="21" bestFit="1" customWidth="1"/>
    <col min="14290" max="14290" width="1.34375" style="21" customWidth="1"/>
    <col min="14291" max="14291" width="11.97265625" style="21" bestFit="1" customWidth="1"/>
    <col min="14292" max="14293" width="11.97265625" style="21" customWidth="1"/>
    <col min="14294" max="14537" width="11.43359375" style="21"/>
    <col min="14538" max="14538" width="3.765625" style="21" bestFit="1" customWidth="1"/>
    <col min="14539" max="14539" width="37.6640625" style="21" bestFit="1" customWidth="1"/>
    <col min="14540" max="14540" width="1.34375" style="21" customWidth="1"/>
    <col min="14541" max="14541" width="13.31640625" style="21" bestFit="1" customWidth="1"/>
    <col min="14542" max="14542" width="1.34375" style="21" customWidth="1"/>
    <col min="14543" max="14544" width="24.6171875" style="21" customWidth="1"/>
    <col min="14545" max="14545" width="14.66015625" style="21" bestFit="1" customWidth="1"/>
    <col min="14546" max="14546" width="1.34375" style="21" customWidth="1"/>
    <col min="14547" max="14547" width="11.97265625" style="21" bestFit="1" customWidth="1"/>
    <col min="14548" max="14549" width="11.97265625" style="21" customWidth="1"/>
    <col min="14550" max="14793" width="11.43359375" style="21"/>
    <col min="14794" max="14794" width="3.765625" style="21" bestFit="1" customWidth="1"/>
    <col min="14795" max="14795" width="37.6640625" style="21" bestFit="1" customWidth="1"/>
    <col min="14796" max="14796" width="1.34375" style="21" customWidth="1"/>
    <col min="14797" max="14797" width="13.31640625" style="21" bestFit="1" customWidth="1"/>
    <col min="14798" max="14798" width="1.34375" style="21" customWidth="1"/>
    <col min="14799" max="14800" width="24.6171875" style="21" customWidth="1"/>
    <col min="14801" max="14801" width="14.66015625" style="21" bestFit="1" customWidth="1"/>
    <col min="14802" max="14802" width="1.34375" style="21" customWidth="1"/>
    <col min="14803" max="14803" width="11.97265625" style="21" bestFit="1" customWidth="1"/>
    <col min="14804" max="14805" width="11.97265625" style="21" customWidth="1"/>
    <col min="14806" max="15049" width="11.43359375" style="21"/>
    <col min="15050" max="15050" width="3.765625" style="21" bestFit="1" customWidth="1"/>
    <col min="15051" max="15051" width="37.6640625" style="21" bestFit="1" customWidth="1"/>
    <col min="15052" max="15052" width="1.34375" style="21" customWidth="1"/>
    <col min="15053" max="15053" width="13.31640625" style="21" bestFit="1" customWidth="1"/>
    <col min="15054" max="15054" width="1.34375" style="21" customWidth="1"/>
    <col min="15055" max="15056" width="24.6171875" style="21" customWidth="1"/>
    <col min="15057" max="15057" width="14.66015625" style="21" bestFit="1" customWidth="1"/>
    <col min="15058" max="15058" width="1.34375" style="21" customWidth="1"/>
    <col min="15059" max="15059" width="11.97265625" style="21" bestFit="1" customWidth="1"/>
    <col min="15060" max="15061" width="11.97265625" style="21" customWidth="1"/>
    <col min="15062" max="15305" width="11.43359375" style="21"/>
    <col min="15306" max="15306" width="3.765625" style="21" bestFit="1" customWidth="1"/>
    <col min="15307" max="15307" width="37.6640625" style="21" bestFit="1" customWidth="1"/>
    <col min="15308" max="15308" width="1.34375" style="21" customWidth="1"/>
    <col min="15309" max="15309" width="13.31640625" style="21" bestFit="1" customWidth="1"/>
    <col min="15310" max="15310" width="1.34375" style="21" customWidth="1"/>
    <col min="15311" max="15312" width="24.6171875" style="21" customWidth="1"/>
    <col min="15313" max="15313" width="14.66015625" style="21" bestFit="1" customWidth="1"/>
    <col min="15314" max="15314" width="1.34375" style="21" customWidth="1"/>
    <col min="15315" max="15315" width="11.97265625" style="21" bestFit="1" customWidth="1"/>
    <col min="15316" max="15317" width="11.97265625" style="21" customWidth="1"/>
    <col min="15318" max="15561" width="11.43359375" style="21"/>
    <col min="15562" max="15562" width="3.765625" style="21" bestFit="1" customWidth="1"/>
    <col min="15563" max="15563" width="37.6640625" style="21" bestFit="1" customWidth="1"/>
    <col min="15564" max="15564" width="1.34375" style="21" customWidth="1"/>
    <col min="15565" max="15565" width="13.31640625" style="21" bestFit="1" customWidth="1"/>
    <col min="15566" max="15566" width="1.34375" style="21" customWidth="1"/>
    <col min="15567" max="15568" width="24.6171875" style="21" customWidth="1"/>
    <col min="15569" max="15569" width="14.66015625" style="21" bestFit="1" customWidth="1"/>
    <col min="15570" max="15570" width="1.34375" style="21" customWidth="1"/>
    <col min="15571" max="15571" width="11.97265625" style="21" bestFit="1" customWidth="1"/>
    <col min="15572" max="15573" width="11.97265625" style="21" customWidth="1"/>
    <col min="15574" max="15817" width="11.43359375" style="21"/>
    <col min="15818" max="15818" width="3.765625" style="21" bestFit="1" customWidth="1"/>
    <col min="15819" max="15819" width="37.6640625" style="21" bestFit="1" customWidth="1"/>
    <col min="15820" max="15820" width="1.34375" style="21" customWidth="1"/>
    <col min="15821" max="15821" width="13.31640625" style="21" bestFit="1" customWidth="1"/>
    <col min="15822" max="15822" width="1.34375" style="21" customWidth="1"/>
    <col min="15823" max="15824" width="24.6171875" style="21" customWidth="1"/>
    <col min="15825" max="15825" width="14.66015625" style="21" bestFit="1" customWidth="1"/>
    <col min="15826" max="15826" width="1.34375" style="21" customWidth="1"/>
    <col min="15827" max="15827" width="11.97265625" style="21" bestFit="1" customWidth="1"/>
    <col min="15828" max="15829" width="11.97265625" style="21" customWidth="1"/>
    <col min="15830" max="16073" width="11.43359375" style="21"/>
    <col min="16074" max="16074" width="3.765625" style="21" bestFit="1" customWidth="1"/>
    <col min="16075" max="16075" width="37.6640625" style="21" bestFit="1" customWidth="1"/>
    <col min="16076" max="16076" width="1.34375" style="21" customWidth="1"/>
    <col min="16077" max="16077" width="13.31640625" style="21" bestFit="1" customWidth="1"/>
    <col min="16078" max="16078" width="1.34375" style="21" customWidth="1"/>
    <col min="16079" max="16080" width="24.6171875" style="21" customWidth="1"/>
    <col min="16081" max="16081" width="14.66015625" style="21" bestFit="1" customWidth="1"/>
    <col min="16082" max="16082" width="1.34375" style="21" customWidth="1"/>
    <col min="16083" max="16083" width="11.97265625" style="21" bestFit="1" customWidth="1"/>
    <col min="16084" max="16085" width="11.97265625" style="21" customWidth="1"/>
    <col min="16086" max="16299" width="11.43359375" style="21"/>
    <col min="16300" max="16384" width="14.66015625" style="21" customWidth="1"/>
  </cols>
  <sheetData>
    <row r="1" spans="1:15" s="2" customFormat="1" ht="47.25" customHeight="1" x14ac:dyDescent="0.2">
      <c r="A1" s="55"/>
      <c r="C1" s="120"/>
      <c r="D1" s="153" t="s">
        <v>401</v>
      </c>
      <c r="E1" s="153"/>
      <c r="F1" s="153"/>
      <c r="G1" s="153"/>
      <c r="H1" s="153"/>
      <c r="I1" s="153"/>
      <c r="J1" s="153"/>
      <c r="K1" s="153"/>
    </row>
    <row r="2" spans="1:15" s="5" customFormat="1" ht="21" x14ac:dyDescent="0.2">
      <c r="A2" s="56"/>
      <c r="B2" s="57"/>
      <c r="C2" s="103"/>
      <c r="D2" s="60" t="s">
        <v>402</v>
      </c>
      <c r="E2" s="60"/>
      <c r="F2" s="60"/>
      <c r="G2" s="60"/>
      <c r="H2" s="60"/>
      <c r="I2" s="60"/>
      <c r="J2" s="59"/>
    </row>
    <row r="3" spans="1:15" s="5" customFormat="1" ht="33.75" customHeight="1" x14ac:dyDescent="0.2">
      <c r="A3" s="56"/>
      <c r="B3" s="61"/>
      <c r="C3" s="103"/>
      <c r="D3" s="61"/>
      <c r="E3" s="58"/>
      <c r="F3" s="61"/>
      <c r="G3" s="58"/>
      <c r="H3" s="58"/>
      <c r="I3" s="61"/>
      <c r="J3" s="62"/>
    </row>
    <row r="4" spans="1:15" s="5" customFormat="1" ht="34.5" customHeight="1" x14ac:dyDescent="0.2">
      <c r="A4" s="56"/>
      <c r="B4" s="4"/>
      <c r="C4" s="104"/>
      <c r="D4" s="63"/>
      <c r="E4" s="61"/>
      <c r="F4" s="63"/>
      <c r="G4" s="61"/>
      <c r="H4" s="61"/>
      <c r="I4" s="61"/>
      <c r="J4" s="154" t="s">
        <v>162</v>
      </c>
      <c r="K4" s="154" t="s">
        <v>159</v>
      </c>
      <c r="L4" s="154" t="s">
        <v>163</v>
      </c>
    </row>
    <row r="5" spans="1:15" s="5" customFormat="1" ht="36" customHeight="1" x14ac:dyDescent="0.2">
      <c r="A5" s="56"/>
      <c r="B5" s="64" t="s">
        <v>32</v>
      </c>
      <c r="C5" s="105"/>
      <c r="D5" s="66" t="s">
        <v>160</v>
      </c>
      <c r="E5" s="67"/>
      <c r="F5" s="68" t="s">
        <v>33</v>
      </c>
      <c r="G5" s="67"/>
      <c r="H5" s="136" t="s">
        <v>161</v>
      </c>
      <c r="J5" s="154"/>
      <c r="K5" s="154"/>
      <c r="L5" s="154"/>
    </row>
    <row r="6" spans="1:15" s="5" customFormat="1" ht="21" x14ac:dyDescent="0.2">
      <c r="A6" s="56"/>
      <c r="B6" s="16"/>
      <c r="C6" s="106"/>
      <c r="D6" s="69"/>
      <c r="E6" s="70"/>
      <c r="F6" s="16"/>
      <c r="G6" s="70"/>
      <c r="H6" s="70"/>
      <c r="J6" s="71"/>
      <c r="K6" s="128"/>
    </row>
    <row r="7" spans="1:15" ht="18.75" customHeight="1" x14ac:dyDescent="0.2">
      <c r="A7" s="72"/>
      <c r="B7" s="52" t="s">
        <v>22</v>
      </c>
      <c r="C7" s="105"/>
      <c r="D7" s="66"/>
      <c r="F7" s="73"/>
      <c r="G7" s="74"/>
      <c r="H7" s="76"/>
      <c r="I7" s="75"/>
      <c r="J7" s="76"/>
      <c r="K7" s="76"/>
      <c r="L7" s="76"/>
    </row>
    <row r="8" spans="1:15" ht="12.75" x14ac:dyDescent="0.2">
      <c r="A8" s="43">
        <v>1</v>
      </c>
      <c r="B8" s="78" t="s">
        <v>36</v>
      </c>
      <c r="C8" s="107" t="s">
        <v>164</v>
      </c>
      <c r="D8" s="79">
        <v>6690000</v>
      </c>
      <c r="E8" s="80"/>
      <c r="F8" s="81">
        <v>1000000</v>
      </c>
      <c r="G8" s="74"/>
      <c r="H8" s="137">
        <f>D8-F8</f>
        <v>5690000</v>
      </c>
      <c r="I8" s="145"/>
      <c r="J8" s="137">
        <v>5519300</v>
      </c>
      <c r="K8" s="139">
        <v>0.04</v>
      </c>
      <c r="L8" s="139">
        <v>0.03</v>
      </c>
      <c r="M8" s="149"/>
      <c r="N8" s="150"/>
      <c r="O8" s="150"/>
    </row>
    <row r="9" spans="1:15" ht="12.75" x14ac:dyDescent="0.2">
      <c r="A9" s="43">
        <v>2</v>
      </c>
      <c r="B9" s="78" t="s">
        <v>37</v>
      </c>
      <c r="C9" s="107" t="s">
        <v>165</v>
      </c>
      <c r="D9" s="79">
        <v>7590000</v>
      </c>
      <c r="E9" s="80"/>
      <c r="F9" s="81">
        <v>1800000</v>
      </c>
      <c r="G9" s="74"/>
      <c r="H9" s="137">
        <f t="shared" ref="H9:H11" si="0">D9-F9</f>
        <v>5790000</v>
      </c>
      <c r="I9" s="145"/>
      <c r="J9" s="137">
        <v>5616300</v>
      </c>
      <c r="K9" s="139">
        <v>0.04</v>
      </c>
      <c r="L9" s="139">
        <v>0.03</v>
      </c>
      <c r="M9" s="149"/>
      <c r="N9" s="150"/>
      <c r="O9" s="150"/>
    </row>
    <row r="10" spans="1:15" ht="12.75" x14ac:dyDescent="0.2">
      <c r="A10" s="43">
        <v>3</v>
      </c>
      <c r="B10" s="78" t="s">
        <v>38</v>
      </c>
      <c r="C10" s="107" t="s">
        <v>166</v>
      </c>
      <c r="D10" s="79">
        <v>8290000</v>
      </c>
      <c r="E10" s="80"/>
      <c r="F10" s="81">
        <v>1500000</v>
      </c>
      <c r="G10" s="74"/>
      <c r="H10" s="137">
        <f t="shared" si="0"/>
        <v>6790000</v>
      </c>
      <c r="I10" s="145"/>
      <c r="J10" s="137">
        <v>6586300</v>
      </c>
      <c r="K10" s="139">
        <v>0.04</v>
      </c>
      <c r="L10" s="139">
        <v>0.03</v>
      </c>
      <c r="M10" s="151"/>
      <c r="N10" s="150"/>
      <c r="O10" s="150"/>
    </row>
    <row r="11" spans="1:15" ht="12.75" x14ac:dyDescent="0.2">
      <c r="A11" s="43">
        <v>4</v>
      </c>
      <c r="B11" s="78" t="s">
        <v>157</v>
      </c>
      <c r="C11" s="107" t="s">
        <v>167</v>
      </c>
      <c r="D11" s="79">
        <v>8490000</v>
      </c>
      <c r="E11" s="80"/>
      <c r="F11" s="81">
        <v>1200000</v>
      </c>
      <c r="G11" s="74"/>
      <c r="H11" s="137">
        <f t="shared" si="0"/>
        <v>7290000</v>
      </c>
      <c r="I11" s="145"/>
      <c r="J11" s="137">
        <v>7071300</v>
      </c>
      <c r="K11" s="139">
        <v>0.04</v>
      </c>
      <c r="L11" s="139">
        <v>0.03</v>
      </c>
      <c r="M11" s="149"/>
      <c r="N11" s="150"/>
      <c r="O11" s="150"/>
    </row>
    <row r="12" spans="1:15" ht="12.75" x14ac:dyDescent="0.2">
      <c r="A12" s="43">
        <v>5</v>
      </c>
      <c r="B12" s="78" t="s">
        <v>39</v>
      </c>
      <c r="C12" s="107" t="s">
        <v>168</v>
      </c>
      <c r="D12" s="79">
        <v>9290000</v>
      </c>
      <c r="E12" s="80"/>
      <c r="F12" s="81">
        <v>0</v>
      </c>
      <c r="G12" s="74"/>
      <c r="H12" s="137">
        <f t="shared" ref="H12" si="1">D12-F12</f>
        <v>9290000</v>
      </c>
      <c r="I12" s="145"/>
      <c r="J12" s="137">
        <v>8361000</v>
      </c>
      <c r="K12" s="139">
        <v>0.05</v>
      </c>
      <c r="L12" s="139">
        <v>0.1</v>
      </c>
      <c r="M12" s="149"/>
      <c r="N12" s="150"/>
      <c r="O12" s="150"/>
    </row>
    <row r="13" spans="1:15" ht="12.75" x14ac:dyDescent="0.2">
      <c r="A13" s="72"/>
      <c r="B13" s="82"/>
      <c r="C13" s="107"/>
      <c r="D13" s="83"/>
      <c r="E13" s="80"/>
      <c r="F13" s="83"/>
      <c r="G13" s="74"/>
      <c r="H13" s="83"/>
      <c r="I13" s="145"/>
      <c r="J13" s="83"/>
      <c r="K13" s="83"/>
      <c r="L13" s="140"/>
      <c r="M13" s="149"/>
      <c r="N13" s="150"/>
      <c r="O13" s="150"/>
    </row>
    <row r="14" spans="1:15" ht="15" x14ac:dyDescent="0.2">
      <c r="A14" s="72"/>
      <c r="B14" s="52" t="s">
        <v>23</v>
      </c>
      <c r="C14" s="105"/>
      <c r="D14" s="66"/>
      <c r="E14" s="80"/>
      <c r="F14" s="73"/>
      <c r="G14" s="74"/>
      <c r="H14" s="76"/>
      <c r="I14" s="145"/>
      <c r="J14" s="76"/>
      <c r="K14" s="76"/>
      <c r="L14" s="141"/>
      <c r="M14" s="149"/>
      <c r="N14" s="150"/>
      <c r="O14" s="150"/>
    </row>
    <row r="15" spans="1:15" ht="12.75" x14ac:dyDescent="0.2">
      <c r="A15" s="43">
        <v>6</v>
      </c>
      <c r="B15" s="78" t="s">
        <v>63</v>
      </c>
      <c r="C15" s="107" t="s">
        <v>169</v>
      </c>
      <c r="D15" s="79">
        <v>7290000</v>
      </c>
      <c r="E15" s="80"/>
      <c r="F15" s="81">
        <v>400000</v>
      </c>
      <c r="G15" s="74"/>
      <c r="H15" s="137">
        <f t="shared" ref="H15:H18" si="2">D15-F15</f>
        <v>6890000</v>
      </c>
      <c r="I15" s="145"/>
      <c r="J15" s="137">
        <v>6561617</v>
      </c>
      <c r="K15" s="139">
        <v>0.04</v>
      </c>
      <c r="L15" s="139">
        <v>4.7660000000000001E-2</v>
      </c>
      <c r="M15" s="149"/>
      <c r="N15" s="150"/>
      <c r="O15" s="150"/>
    </row>
    <row r="16" spans="1:15" ht="12.75" x14ac:dyDescent="0.2">
      <c r="A16" s="43">
        <v>7</v>
      </c>
      <c r="B16" s="78" t="s">
        <v>64</v>
      </c>
      <c r="C16" s="107" t="s">
        <v>170</v>
      </c>
      <c r="D16" s="79">
        <v>7490000</v>
      </c>
      <c r="E16" s="80"/>
      <c r="F16" s="81">
        <v>400000</v>
      </c>
      <c r="G16" s="74"/>
      <c r="H16" s="137">
        <f t="shared" si="2"/>
        <v>7090000</v>
      </c>
      <c r="I16" s="145"/>
      <c r="J16" s="137">
        <v>6877300</v>
      </c>
      <c r="K16" s="139">
        <v>0.04</v>
      </c>
      <c r="L16" s="139">
        <v>0.03</v>
      </c>
      <c r="M16" s="149"/>
      <c r="N16" s="150"/>
      <c r="O16" s="150"/>
    </row>
    <row r="17" spans="1:15" ht="12.75" x14ac:dyDescent="0.2">
      <c r="A17" s="43">
        <v>8</v>
      </c>
      <c r="B17" s="78" t="s">
        <v>65</v>
      </c>
      <c r="C17" s="107" t="s">
        <v>171</v>
      </c>
      <c r="D17" s="79">
        <v>8090000</v>
      </c>
      <c r="E17" s="80"/>
      <c r="F17" s="81">
        <v>500000</v>
      </c>
      <c r="G17" s="74"/>
      <c r="H17" s="137">
        <f t="shared" si="2"/>
        <v>7590000</v>
      </c>
      <c r="I17" s="145"/>
      <c r="J17" s="137">
        <v>7362300</v>
      </c>
      <c r="K17" s="139">
        <v>0.04</v>
      </c>
      <c r="L17" s="139">
        <v>0.03</v>
      </c>
      <c r="M17" s="149"/>
      <c r="N17" s="150"/>
      <c r="O17" s="150"/>
    </row>
    <row r="18" spans="1:15" ht="12.75" x14ac:dyDescent="0.2">
      <c r="A18" s="43">
        <v>9</v>
      </c>
      <c r="B18" s="78" t="s">
        <v>66</v>
      </c>
      <c r="C18" s="107" t="s">
        <v>172</v>
      </c>
      <c r="D18" s="79">
        <v>8490000</v>
      </c>
      <c r="E18" s="80"/>
      <c r="F18" s="81">
        <v>500000</v>
      </c>
      <c r="G18" s="74"/>
      <c r="H18" s="137">
        <f t="shared" si="2"/>
        <v>7990000</v>
      </c>
      <c r="I18" s="145"/>
      <c r="J18" s="137">
        <v>7750300</v>
      </c>
      <c r="K18" s="139">
        <v>0.04</v>
      </c>
      <c r="L18" s="139">
        <v>0.03</v>
      </c>
      <c r="M18" s="149"/>
      <c r="N18" s="150"/>
      <c r="O18" s="150"/>
    </row>
    <row r="19" spans="1:15" ht="12.75" x14ac:dyDescent="0.2">
      <c r="A19" s="72"/>
      <c r="B19" s="82"/>
      <c r="C19" s="107"/>
      <c r="D19" s="83"/>
      <c r="E19" s="80"/>
      <c r="F19" s="83"/>
      <c r="G19" s="74"/>
      <c r="H19" s="83"/>
      <c r="I19" s="145"/>
      <c r="J19" s="83"/>
      <c r="K19" s="83"/>
      <c r="L19" s="140"/>
      <c r="M19" s="149"/>
      <c r="N19" s="150"/>
      <c r="O19" s="150"/>
    </row>
    <row r="20" spans="1:15" ht="15" x14ac:dyDescent="0.2">
      <c r="A20" s="72"/>
      <c r="B20" s="52" t="s">
        <v>24</v>
      </c>
      <c r="C20" s="105"/>
      <c r="D20" s="66"/>
      <c r="E20" s="80"/>
      <c r="F20" s="73"/>
      <c r="G20" s="74"/>
      <c r="H20" s="76"/>
      <c r="I20" s="145"/>
      <c r="J20" s="76"/>
      <c r="K20" s="76"/>
      <c r="L20" s="141"/>
      <c r="M20" s="149"/>
      <c r="N20" s="150"/>
      <c r="O20" s="150"/>
    </row>
    <row r="21" spans="1:15" ht="12.75" x14ac:dyDescent="0.2">
      <c r="A21" s="43">
        <v>10</v>
      </c>
      <c r="B21" s="78" t="s">
        <v>40</v>
      </c>
      <c r="C21" s="107" t="s">
        <v>301</v>
      </c>
      <c r="D21" s="79">
        <v>9390000</v>
      </c>
      <c r="E21" s="80"/>
      <c r="F21" s="81">
        <v>1250000</v>
      </c>
      <c r="G21" s="74"/>
      <c r="H21" s="137">
        <f t="shared" ref="H21:H24" si="3">D21-F21</f>
        <v>8140000</v>
      </c>
      <c r="I21" s="145"/>
      <c r="J21" s="137">
        <v>7895800</v>
      </c>
      <c r="K21" s="139">
        <v>0.04</v>
      </c>
      <c r="L21" s="139">
        <v>0.03</v>
      </c>
      <c r="M21" s="149"/>
      <c r="N21" s="150"/>
      <c r="O21" s="150"/>
    </row>
    <row r="22" spans="1:15" ht="12.75" x14ac:dyDescent="0.2">
      <c r="A22" s="43">
        <v>11</v>
      </c>
      <c r="B22" s="78" t="s">
        <v>41</v>
      </c>
      <c r="C22" s="107" t="s">
        <v>173</v>
      </c>
      <c r="D22" s="79">
        <v>10190000</v>
      </c>
      <c r="E22" s="80"/>
      <c r="F22" s="81">
        <v>800000</v>
      </c>
      <c r="G22" s="74"/>
      <c r="H22" s="137">
        <f t="shared" si="3"/>
        <v>9390000</v>
      </c>
      <c r="I22" s="145"/>
      <c r="J22" s="137">
        <v>9108300</v>
      </c>
      <c r="K22" s="139">
        <v>0.04</v>
      </c>
      <c r="L22" s="139">
        <v>0.03</v>
      </c>
      <c r="M22" s="149"/>
      <c r="N22" s="150"/>
      <c r="O22" s="150"/>
    </row>
    <row r="23" spans="1:15" ht="12.75" x14ac:dyDescent="0.2">
      <c r="A23" s="43">
        <v>12</v>
      </c>
      <c r="B23" s="78" t="s">
        <v>42</v>
      </c>
      <c r="C23" s="107" t="s">
        <v>174</v>
      </c>
      <c r="D23" s="79">
        <v>10690000</v>
      </c>
      <c r="E23" s="80"/>
      <c r="F23" s="81">
        <v>300000</v>
      </c>
      <c r="G23" s="74"/>
      <c r="H23" s="137">
        <f t="shared" si="3"/>
        <v>10390000</v>
      </c>
      <c r="I23" s="145"/>
      <c r="J23" s="137">
        <v>9563964</v>
      </c>
      <c r="K23" s="139">
        <v>0.04</v>
      </c>
      <c r="L23" s="139">
        <v>7.9500000000000001E-2</v>
      </c>
      <c r="M23" s="149"/>
      <c r="N23" s="150"/>
      <c r="O23" s="150"/>
    </row>
    <row r="24" spans="1:15" ht="12.75" x14ac:dyDescent="0.2">
      <c r="A24" s="43">
        <v>13</v>
      </c>
      <c r="B24" s="78" t="s">
        <v>43</v>
      </c>
      <c r="C24" s="107" t="s">
        <v>175</v>
      </c>
      <c r="D24" s="79">
        <v>10990000</v>
      </c>
      <c r="E24" s="80"/>
      <c r="F24" s="81">
        <v>0</v>
      </c>
      <c r="G24" s="74"/>
      <c r="H24" s="137">
        <f t="shared" si="3"/>
        <v>10990000</v>
      </c>
      <c r="I24" s="145"/>
      <c r="J24" s="137">
        <v>10074553</v>
      </c>
      <c r="K24" s="139">
        <v>0.04</v>
      </c>
      <c r="L24" s="139">
        <v>8.3299999999999999E-2</v>
      </c>
      <c r="M24" s="149"/>
      <c r="N24" s="150"/>
      <c r="O24" s="150"/>
    </row>
    <row r="25" spans="1:15" ht="12.75" x14ac:dyDescent="0.2">
      <c r="A25" s="72"/>
      <c r="B25" s="21"/>
      <c r="C25" s="21"/>
      <c r="D25" s="21"/>
      <c r="E25" s="21"/>
      <c r="F25" s="21"/>
      <c r="G25" s="21"/>
      <c r="H25" s="125"/>
      <c r="I25" s="145"/>
      <c r="J25" s="125"/>
      <c r="K25" s="126"/>
      <c r="L25" s="142"/>
      <c r="M25" s="149"/>
      <c r="N25" s="150"/>
      <c r="O25" s="150"/>
    </row>
    <row r="26" spans="1:15" ht="15" x14ac:dyDescent="0.2">
      <c r="A26" s="72"/>
      <c r="B26" s="52" t="s">
        <v>25</v>
      </c>
      <c r="C26" s="105"/>
      <c r="D26" s="66"/>
      <c r="E26" s="80"/>
      <c r="F26" s="73"/>
      <c r="G26" s="74"/>
      <c r="H26" s="76"/>
      <c r="I26" s="145"/>
      <c r="J26" s="76"/>
      <c r="K26" s="76"/>
      <c r="L26" s="141"/>
      <c r="M26" s="149"/>
      <c r="N26" s="150"/>
      <c r="O26" s="150"/>
    </row>
    <row r="27" spans="1:15" ht="12.75" x14ac:dyDescent="0.2">
      <c r="A27" s="43">
        <v>14</v>
      </c>
      <c r="B27" s="78" t="s">
        <v>44</v>
      </c>
      <c r="C27" s="107" t="s">
        <v>302</v>
      </c>
      <c r="D27" s="79">
        <v>9390000</v>
      </c>
      <c r="E27" s="80"/>
      <c r="F27" s="81">
        <v>1050000</v>
      </c>
      <c r="G27" s="74"/>
      <c r="H27" s="137">
        <f t="shared" ref="H27:H31" si="4">D27-F27</f>
        <v>8340000</v>
      </c>
      <c r="I27" s="145"/>
      <c r="J27" s="137">
        <v>8089800</v>
      </c>
      <c r="K27" s="139">
        <v>0.04</v>
      </c>
      <c r="L27" s="139">
        <v>0.03</v>
      </c>
      <c r="M27" s="149"/>
      <c r="N27" s="150"/>
      <c r="O27" s="150"/>
    </row>
    <row r="28" spans="1:15" ht="12.75" x14ac:dyDescent="0.2">
      <c r="A28" s="43">
        <v>15</v>
      </c>
      <c r="B28" s="78" t="s">
        <v>45</v>
      </c>
      <c r="C28" s="107" t="s">
        <v>303</v>
      </c>
      <c r="D28" s="79">
        <v>9990000</v>
      </c>
      <c r="E28" s="80"/>
      <c r="F28" s="81">
        <v>850000</v>
      </c>
      <c r="G28" s="74"/>
      <c r="H28" s="137">
        <f t="shared" si="4"/>
        <v>9140000</v>
      </c>
      <c r="I28" s="145"/>
      <c r="J28" s="137">
        <v>8695995</v>
      </c>
      <c r="K28" s="139">
        <v>0.04</v>
      </c>
      <c r="L28" s="139">
        <v>6.8949999999999997E-2</v>
      </c>
      <c r="M28" s="149"/>
      <c r="N28" s="150"/>
      <c r="O28" s="150"/>
    </row>
    <row r="29" spans="1:15" ht="12.75" x14ac:dyDescent="0.2">
      <c r="A29" s="43">
        <v>16</v>
      </c>
      <c r="B29" s="78" t="s">
        <v>176</v>
      </c>
      <c r="C29" s="107" t="s">
        <v>304</v>
      </c>
      <c r="D29" s="79">
        <v>11490000</v>
      </c>
      <c r="E29" s="80"/>
      <c r="F29" s="81">
        <v>300000</v>
      </c>
      <c r="G29" s="74"/>
      <c r="H29" s="137">
        <f t="shared" si="4"/>
        <v>11190000</v>
      </c>
      <c r="I29" s="145"/>
      <c r="J29" s="137">
        <v>10071000</v>
      </c>
      <c r="K29" s="139">
        <v>0.05</v>
      </c>
      <c r="L29" s="139">
        <v>0.1</v>
      </c>
      <c r="M29" s="149"/>
      <c r="N29" s="150"/>
      <c r="O29" s="150"/>
    </row>
    <row r="30" spans="1:15" ht="12.75" x14ac:dyDescent="0.2">
      <c r="A30" s="43">
        <v>17</v>
      </c>
      <c r="B30" s="78" t="s">
        <v>46</v>
      </c>
      <c r="C30" s="107" t="s">
        <v>177</v>
      </c>
      <c r="D30" s="79">
        <v>10290000</v>
      </c>
      <c r="E30" s="80"/>
      <c r="F30" s="81">
        <v>600000</v>
      </c>
      <c r="G30" s="74"/>
      <c r="H30" s="137">
        <f t="shared" si="4"/>
        <v>9690000</v>
      </c>
      <c r="I30" s="145"/>
      <c r="J30" s="137">
        <v>9186856</v>
      </c>
      <c r="K30" s="139">
        <v>0.04</v>
      </c>
      <c r="L30" s="139">
        <v>5.1900000000000002E-2</v>
      </c>
      <c r="M30" s="149"/>
      <c r="N30" s="150"/>
      <c r="O30" s="150"/>
    </row>
    <row r="31" spans="1:15" ht="12.75" x14ac:dyDescent="0.2">
      <c r="A31" s="43">
        <v>18</v>
      </c>
      <c r="B31" s="78" t="s">
        <v>47</v>
      </c>
      <c r="C31" s="107" t="s">
        <v>178</v>
      </c>
      <c r="D31" s="79">
        <v>10790000</v>
      </c>
      <c r="E31" s="80"/>
      <c r="F31" s="81">
        <v>800000</v>
      </c>
      <c r="G31" s="74"/>
      <c r="H31" s="137">
        <f t="shared" si="4"/>
        <v>9990000</v>
      </c>
      <c r="I31" s="145"/>
      <c r="J31" s="137">
        <v>9674977</v>
      </c>
      <c r="K31" s="139">
        <v>0.05</v>
      </c>
      <c r="L31" s="139">
        <v>3.1533903078078011E-2</v>
      </c>
      <c r="M31" s="149"/>
      <c r="N31" s="150"/>
      <c r="O31" s="150"/>
    </row>
    <row r="32" spans="1:15" ht="12.75" x14ac:dyDescent="0.2">
      <c r="A32" s="72"/>
      <c r="B32" s="119"/>
      <c r="C32" s="107"/>
      <c r="D32" s="83"/>
      <c r="E32" s="80"/>
      <c r="F32" s="83"/>
      <c r="G32" s="74"/>
      <c r="H32" s="125"/>
      <c r="I32" s="145"/>
      <c r="J32" s="125"/>
      <c r="K32" s="126"/>
      <c r="L32" s="142"/>
      <c r="M32" s="149"/>
      <c r="N32" s="150"/>
      <c r="O32" s="150"/>
    </row>
    <row r="33" spans="1:15" ht="15" x14ac:dyDescent="0.2">
      <c r="A33" s="72"/>
      <c r="B33" s="52" t="s">
        <v>26</v>
      </c>
      <c r="C33" s="105"/>
      <c r="D33" s="66"/>
      <c r="E33" s="80"/>
      <c r="F33" s="73"/>
      <c r="G33" s="74"/>
      <c r="H33" s="76"/>
      <c r="I33" s="145"/>
      <c r="J33" s="76"/>
      <c r="K33" s="76"/>
      <c r="L33" s="141"/>
      <c r="M33" s="149"/>
      <c r="N33" s="150"/>
      <c r="O33" s="150"/>
    </row>
    <row r="34" spans="1:15" ht="12.75" x14ac:dyDescent="0.2">
      <c r="A34" s="43">
        <v>19</v>
      </c>
      <c r="B34" s="78" t="s">
        <v>261</v>
      </c>
      <c r="C34" s="107" t="s">
        <v>262</v>
      </c>
      <c r="D34" s="79">
        <v>12690000</v>
      </c>
      <c r="E34" s="80"/>
      <c r="F34" s="81">
        <v>2050000</v>
      </c>
      <c r="G34" s="74"/>
      <c r="H34" s="137">
        <f t="shared" ref="H34:H39" si="5">D34-F34</f>
        <v>10640000</v>
      </c>
      <c r="I34" s="145"/>
      <c r="J34" s="137">
        <v>10320800</v>
      </c>
      <c r="K34" s="139">
        <v>0.04</v>
      </c>
      <c r="L34" s="139">
        <v>0.03</v>
      </c>
      <c r="M34" s="149"/>
      <c r="N34" s="150"/>
      <c r="O34" s="150"/>
    </row>
    <row r="35" spans="1:15" ht="12.75" x14ac:dyDescent="0.2">
      <c r="A35" s="43">
        <v>20</v>
      </c>
      <c r="B35" s="78" t="s">
        <v>214</v>
      </c>
      <c r="C35" s="107" t="s">
        <v>240</v>
      </c>
      <c r="D35" s="79">
        <v>13690000</v>
      </c>
      <c r="E35" s="80"/>
      <c r="F35" s="81">
        <v>2100000</v>
      </c>
      <c r="G35" s="74"/>
      <c r="H35" s="137">
        <f t="shared" si="5"/>
        <v>11590000</v>
      </c>
      <c r="I35" s="145"/>
      <c r="J35" s="137">
        <v>11242300</v>
      </c>
      <c r="K35" s="139">
        <v>0.04</v>
      </c>
      <c r="L35" s="139">
        <v>0.03</v>
      </c>
      <c r="M35" s="149"/>
      <c r="N35" s="150"/>
      <c r="O35" s="150"/>
    </row>
    <row r="36" spans="1:15" ht="12.75" x14ac:dyDescent="0.2">
      <c r="A36" s="43">
        <v>21</v>
      </c>
      <c r="B36" s="78" t="s">
        <v>215</v>
      </c>
      <c r="C36" s="107" t="s">
        <v>244</v>
      </c>
      <c r="D36" s="79">
        <v>13790000</v>
      </c>
      <c r="E36" s="80"/>
      <c r="F36" s="81">
        <v>1850000</v>
      </c>
      <c r="G36" s="74"/>
      <c r="H36" s="137">
        <f t="shared" si="5"/>
        <v>11940000</v>
      </c>
      <c r="I36" s="145"/>
      <c r="J36" s="137">
        <v>11581800</v>
      </c>
      <c r="K36" s="139">
        <v>0.04</v>
      </c>
      <c r="L36" s="139">
        <v>0.03</v>
      </c>
      <c r="M36" s="149"/>
      <c r="N36" s="150"/>
      <c r="O36" s="150"/>
    </row>
    <row r="37" spans="1:15" ht="12.75" x14ac:dyDescent="0.2">
      <c r="A37" s="43">
        <v>22</v>
      </c>
      <c r="B37" s="78" t="s">
        <v>216</v>
      </c>
      <c r="C37" s="107" t="s">
        <v>242</v>
      </c>
      <c r="D37" s="79">
        <v>14690000</v>
      </c>
      <c r="E37" s="80"/>
      <c r="F37" s="81">
        <v>2150000</v>
      </c>
      <c r="G37" s="74"/>
      <c r="H37" s="137">
        <f t="shared" si="5"/>
        <v>12540000</v>
      </c>
      <c r="I37" s="145"/>
      <c r="J37" s="137">
        <v>11907500</v>
      </c>
      <c r="K37" s="139">
        <v>0.04</v>
      </c>
      <c r="L37" s="139">
        <v>5.0439999999999999E-2</v>
      </c>
      <c r="M37" s="149"/>
      <c r="N37" s="150"/>
      <c r="O37" s="150"/>
    </row>
    <row r="38" spans="1:15" ht="12.75" x14ac:dyDescent="0.2">
      <c r="A38" s="43">
        <v>23</v>
      </c>
      <c r="B38" s="78" t="s">
        <v>217</v>
      </c>
      <c r="C38" s="107" t="s">
        <v>246</v>
      </c>
      <c r="D38" s="79">
        <v>15490000</v>
      </c>
      <c r="E38" s="80"/>
      <c r="F38" s="81">
        <v>2250000</v>
      </c>
      <c r="G38" s="74"/>
      <c r="H38" s="137">
        <f t="shared" si="5"/>
        <v>13240000</v>
      </c>
      <c r="I38" s="145"/>
      <c r="J38" s="137">
        <v>12663381</v>
      </c>
      <c r="K38" s="139">
        <v>0.04</v>
      </c>
      <c r="L38" s="139">
        <v>4.3549999999999998E-2</v>
      </c>
      <c r="M38" s="149"/>
      <c r="N38" s="150"/>
      <c r="O38" s="150"/>
    </row>
    <row r="39" spans="1:15" ht="12.75" x14ac:dyDescent="0.2">
      <c r="A39" s="43">
        <v>24</v>
      </c>
      <c r="B39" s="78" t="s">
        <v>218</v>
      </c>
      <c r="C39" s="107" t="s">
        <v>248</v>
      </c>
      <c r="D39" s="79">
        <v>17790000</v>
      </c>
      <c r="E39" s="80"/>
      <c r="F39" s="81">
        <v>2850000</v>
      </c>
      <c r="G39" s="74"/>
      <c r="H39" s="137">
        <f t="shared" si="5"/>
        <v>14940000</v>
      </c>
      <c r="I39" s="145"/>
      <c r="J39" s="137">
        <v>14328631</v>
      </c>
      <c r="K39" s="139">
        <v>0.04</v>
      </c>
      <c r="L39" s="139">
        <v>4.0919999999999998E-2</v>
      </c>
      <c r="M39" s="149"/>
      <c r="N39" s="150"/>
      <c r="O39" s="150"/>
    </row>
    <row r="40" spans="1:15" ht="11.25" customHeight="1" x14ac:dyDescent="0.2">
      <c r="A40" s="72"/>
      <c r="B40" s="82"/>
      <c r="C40" s="107"/>
      <c r="D40" s="83"/>
      <c r="E40" s="80"/>
      <c r="F40" s="83"/>
      <c r="G40" s="74"/>
      <c r="H40" s="133"/>
      <c r="I40" s="145"/>
      <c r="J40" s="133"/>
      <c r="K40" s="83"/>
      <c r="L40" s="143"/>
      <c r="M40" s="149"/>
      <c r="N40" s="150"/>
      <c r="O40" s="150"/>
    </row>
    <row r="41" spans="1:15" ht="15" x14ac:dyDescent="0.2">
      <c r="A41" s="72"/>
      <c r="B41" s="52" t="s">
        <v>191</v>
      </c>
      <c r="C41" s="105"/>
      <c r="D41" s="66"/>
      <c r="E41" s="80"/>
      <c r="F41" s="73"/>
      <c r="G41" s="74"/>
      <c r="H41" s="76"/>
      <c r="I41" s="145"/>
      <c r="J41" s="76"/>
      <c r="K41" s="76"/>
      <c r="L41" s="141"/>
      <c r="M41" s="149"/>
      <c r="N41" s="150"/>
      <c r="O41" s="150"/>
    </row>
    <row r="42" spans="1:15" ht="12.75" x14ac:dyDescent="0.2">
      <c r="A42" s="43">
        <v>25</v>
      </c>
      <c r="B42" s="78" t="s">
        <v>193</v>
      </c>
      <c r="C42" s="107" t="s">
        <v>249</v>
      </c>
      <c r="D42" s="79">
        <v>13790000</v>
      </c>
      <c r="E42" s="80"/>
      <c r="F42" s="81">
        <v>1200000</v>
      </c>
      <c r="G42" s="74"/>
      <c r="H42" s="137">
        <f t="shared" ref="H42:H44" si="6">D42-F42</f>
        <v>12590000</v>
      </c>
      <c r="I42" s="145"/>
      <c r="J42" s="137">
        <v>12212300</v>
      </c>
      <c r="K42" s="139">
        <v>0.04</v>
      </c>
      <c r="L42" s="139">
        <v>0.03</v>
      </c>
      <c r="M42" s="151"/>
      <c r="N42" s="150"/>
      <c r="O42" s="150"/>
    </row>
    <row r="43" spans="1:15" ht="12.75" x14ac:dyDescent="0.2">
      <c r="A43" s="43">
        <v>26</v>
      </c>
      <c r="B43" s="78" t="s">
        <v>194</v>
      </c>
      <c r="C43" s="107" t="s">
        <v>250</v>
      </c>
      <c r="D43" s="79">
        <v>14790000</v>
      </c>
      <c r="E43" s="80"/>
      <c r="F43" s="81">
        <v>1200000</v>
      </c>
      <c r="G43" s="74"/>
      <c r="H43" s="137">
        <f t="shared" si="6"/>
        <v>13590000</v>
      </c>
      <c r="I43" s="145"/>
      <c r="J43" s="137">
        <v>13182300</v>
      </c>
      <c r="K43" s="139">
        <v>0.04</v>
      </c>
      <c r="L43" s="139">
        <v>0.03</v>
      </c>
      <c r="M43" s="151"/>
      <c r="N43" s="150"/>
      <c r="O43" s="150"/>
    </row>
    <row r="44" spans="1:15" ht="12.75" x14ac:dyDescent="0.2">
      <c r="A44" s="43">
        <v>27</v>
      </c>
      <c r="B44" s="78" t="s">
        <v>195</v>
      </c>
      <c r="C44" s="107" t="s">
        <v>403</v>
      </c>
      <c r="D44" s="79">
        <v>16790000</v>
      </c>
      <c r="E44" s="80"/>
      <c r="F44" s="81">
        <v>1200000</v>
      </c>
      <c r="G44" s="74"/>
      <c r="H44" s="137">
        <f t="shared" si="6"/>
        <v>15590000</v>
      </c>
      <c r="I44" s="145"/>
      <c r="J44" s="137">
        <v>15122300</v>
      </c>
      <c r="K44" s="139">
        <v>0.04</v>
      </c>
      <c r="L44" s="139">
        <v>0.03</v>
      </c>
      <c r="M44" s="151"/>
      <c r="N44" s="150"/>
      <c r="O44" s="150"/>
    </row>
    <row r="45" spans="1:15" ht="12.75" x14ac:dyDescent="0.2">
      <c r="A45" s="72"/>
      <c r="B45" s="82"/>
      <c r="C45" s="107"/>
      <c r="D45" s="83"/>
      <c r="E45" s="80"/>
      <c r="F45" s="83"/>
      <c r="G45" s="74"/>
      <c r="H45" s="83"/>
      <c r="I45" s="145"/>
      <c r="J45" s="83"/>
      <c r="K45" s="83"/>
      <c r="L45" s="140"/>
      <c r="M45" s="149"/>
      <c r="N45" s="150"/>
      <c r="O45" s="150"/>
    </row>
    <row r="46" spans="1:15" ht="15" x14ac:dyDescent="0.2">
      <c r="A46" s="72"/>
      <c r="B46" s="52" t="s">
        <v>27</v>
      </c>
      <c r="C46" s="105"/>
      <c r="D46" s="66"/>
      <c r="E46" s="80"/>
      <c r="F46" s="73"/>
      <c r="G46" s="74"/>
      <c r="H46" s="76"/>
      <c r="I46" s="145"/>
      <c r="J46" s="76"/>
      <c r="K46" s="76"/>
      <c r="L46" s="141"/>
      <c r="M46" s="149"/>
      <c r="N46" s="150"/>
      <c r="O46" s="150"/>
    </row>
    <row r="47" spans="1:15" ht="12.75" x14ac:dyDescent="0.2">
      <c r="A47" s="43">
        <v>28</v>
      </c>
      <c r="B47" s="78" t="s">
        <v>48</v>
      </c>
      <c r="C47" s="107" t="s">
        <v>305</v>
      </c>
      <c r="D47" s="79">
        <v>10890000</v>
      </c>
      <c r="E47" s="80"/>
      <c r="F47" s="81">
        <v>800000</v>
      </c>
      <c r="G47" s="74"/>
      <c r="H47" s="137">
        <f t="shared" ref="H47:H49" si="7">D47-F47</f>
        <v>10090000</v>
      </c>
      <c r="I47" s="145"/>
      <c r="J47" s="137">
        <v>9509382</v>
      </c>
      <c r="K47" s="139">
        <v>0.04</v>
      </c>
      <c r="L47" s="139">
        <v>5.7540000000000001E-2</v>
      </c>
      <c r="M47" s="149"/>
      <c r="N47" s="150"/>
      <c r="O47" s="150"/>
    </row>
    <row r="48" spans="1:15" ht="12.75" x14ac:dyDescent="0.2">
      <c r="A48" s="43">
        <v>29</v>
      </c>
      <c r="B48" s="78" t="s">
        <v>49</v>
      </c>
      <c r="C48" s="107" t="s">
        <v>306</v>
      </c>
      <c r="D48" s="79">
        <v>11690000</v>
      </c>
      <c r="E48" s="80"/>
      <c r="F48" s="81">
        <v>800000</v>
      </c>
      <c r="G48" s="74"/>
      <c r="H48" s="137">
        <f t="shared" si="7"/>
        <v>10890000</v>
      </c>
      <c r="I48" s="145"/>
      <c r="J48" s="137">
        <v>10166451</v>
      </c>
      <c r="K48" s="139">
        <v>0.04</v>
      </c>
      <c r="L48" s="139">
        <v>6.6439999999999999E-2</v>
      </c>
      <c r="M48" s="149"/>
      <c r="N48" s="150"/>
      <c r="O48" s="150"/>
    </row>
    <row r="49" spans="1:15" ht="12.75" x14ac:dyDescent="0.2">
      <c r="A49" s="43">
        <v>30</v>
      </c>
      <c r="B49" s="78" t="s">
        <v>50</v>
      </c>
      <c r="C49" s="107" t="s">
        <v>307</v>
      </c>
      <c r="D49" s="79">
        <v>12290000</v>
      </c>
      <c r="E49" s="80"/>
      <c r="F49" s="81">
        <v>100000</v>
      </c>
      <c r="G49" s="74"/>
      <c r="H49" s="137">
        <f t="shared" si="7"/>
        <v>12190000</v>
      </c>
      <c r="I49" s="145"/>
      <c r="J49" s="137">
        <v>10971000</v>
      </c>
      <c r="K49" s="139">
        <v>0.05</v>
      </c>
      <c r="L49" s="139">
        <v>0.1</v>
      </c>
      <c r="M49" s="149"/>
      <c r="N49" s="150"/>
      <c r="O49" s="150"/>
    </row>
    <row r="50" spans="1:15" ht="12.75" x14ac:dyDescent="0.2">
      <c r="A50" s="72"/>
      <c r="B50" s="82"/>
      <c r="C50" s="107"/>
      <c r="D50" s="83"/>
      <c r="E50" s="80"/>
      <c r="F50" s="83"/>
      <c r="G50" s="74"/>
      <c r="H50" s="83"/>
      <c r="I50" s="145"/>
      <c r="J50" s="83"/>
      <c r="K50" s="83"/>
      <c r="L50" s="140"/>
      <c r="M50" s="149"/>
      <c r="N50" s="150"/>
      <c r="O50" s="150"/>
    </row>
    <row r="51" spans="1:15" ht="15" x14ac:dyDescent="0.2">
      <c r="A51" s="84"/>
      <c r="B51" s="52" t="s">
        <v>29</v>
      </c>
      <c r="C51" s="105"/>
      <c r="D51" s="66"/>
      <c r="E51" s="80"/>
      <c r="F51" s="73"/>
      <c r="G51" s="74"/>
      <c r="H51" s="127"/>
      <c r="I51" s="145"/>
      <c r="J51" s="127"/>
      <c r="K51" s="127"/>
      <c r="L51" s="144"/>
      <c r="M51" s="149"/>
      <c r="N51" s="150"/>
      <c r="O51" s="150"/>
    </row>
    <row r="52" spans="1:15" ht="12.75" x14ac:dyDescent="0.2">
      <c r="A52" s="43">
        <v>31</v>
      </c>
      <c r="B52" s="78" t="s">
        <v>263</v>
      </c>
      <c r="C52" s="107" t="s">
        <v>264</v>
      </c>
      <c r="D52" s="79">
        <v>12390000</v>
      </c>
      <c r="E52" s="80"/>
      <c r="F52" s="81">
        <v>950000</v>
      </c>
      <c r="G52" s="74"/>
      <c r="H52" s="137">
        <f t="shared" ref="H52:H54" si="8">D52-F52</f>
        <v>11440000</v>
      </c>
      <c r="I52" s="145"/>
      <c r="J52" s="137">
        <v>10857204</v>
      </c>
      <c r="K52" s="139">
        <v>0.04</v>
      </c>
      <c r="L52" s="139">
        <v>5.0939999999999999E-2</v>
      </c>
      <c r="M52" s="149"/>
      <c r="N52" s="150"/>
      <c r="O52" s="150"/>
    </row>
    <row r="53" spans="1:15" ht="12.75" x14ac:dyDescent="0.2">
      <c r="A53" s="43">
        <v>32</v>
      </c>
      <c r="B53" s="78" t="s">
        <v>51</v>
      </c>
      <c r="C53" s="107" t="s">
        <v>179</v>
      </c>
      <c r="D53" s="79">
        <v>13690000</v>
      </c>
      <c r="E53" s="80"/>
      <c r="F53" s="81">
        <v>1250000</v>
      </c>
      <c r="G53" s="74"/>
      <c r="H53" s="137">
        <f t="shared" si="8"/>
        <v>12440000</v>
      </c>
      <c r="I53" s="145"/>
      <c r="J53" s="137">
        <v>11888677</v>
      </c>
      <c r="K53" s="139">
        <v>0.04</v>
      </c>
      <c r="L53" s="139">
        <v>4.4319999999999998E-2</v>
      </c>
      <c r="M53" s="149"/>
      <c r="N53" s="150"/>
      <c r="O53" s="150"/>
    </row>
    <row r="54" spans="1:15" ht="12.75" x14ac:dyDescent="0.2">
      <c r="A54" s="43">
        <v>33</v>
      </c>
      <c r="B54" s="78" t="s">
        <v>52</v>
      </c>
      <c r="C54" s="107" t="s">
        <v>180</v>
      </c>
      <c r="D54" s="79">
        <v>14390000</v>
      </c>
      <c r="E54" s="80"/>
      <c r="F54" s="81">
        <v>450000</v>
      </c>
      <c r="G54" s="74"/>
      <c r="H54" s="137">
        <f t="shared" si="8"/>
        <v>13940000</v>
      </c>
      <c r="I54" s="145"/>
      <c r="J54" s="137">
        <v>12496233</v>
      </c>
      <c r="K54" s="139">
        <v>0.04</v>
      </c>
      <c r="L54" s="139">
        <v>0.10357</v>
      </c>
      <c r="M54" s="149"/>
      <c r="N54" s="150"/>
      <c r="O54" s="150"/>
    </row>
    <row r="55" spans="1:15" ht="12.75" x14ac:dyDescent="0.2">
      <c r="A55" s="72"/>
      <c r="B55" s="82"/>
      <c r="C55" s="107"/>
      <c r="D55" s="83"/>
      <c r="E55" s="80"/>
      <c r="F55" s="83"/>
      <c r="G55" s="74"/>
      <c r="H55" s="133"/>
      <c r="I55" s="145"/>
      <c r="J55" s="133"/>
      <c r="K55" s="83"/>
      <c r="L55" s="143"/>
      <c r="M55" s="149"/>
      <c r="N55" s="150"/>
      <c r="O55" s="150"/>
    </row>
    <row r="56" spans="1:15" ht="15" x14ac:dyDescent="0.2">
      <c r="A56" s="84"/>
      <c r="B56" s="52" t="s">
        <v>353</v>
      </c>
      <c r="C56" s="105"/>
      <c r="D56" s="66"/>
      <c r="E56" s="80"/>
      <c r="F56" s="73"/>
      <c r="G56" s="74"/>
      <c r="H56" s="127"/>
      <c r="I56" s="145"/>
      <c r="J56" s="127"/>
      <c r="K56" s="127"/>
      <c r="L56" s="144"/>
      <c r="M56" s="149"/>
      <c r="N56" s="150"/>
      <c r="O56" s="150"/>
    </row>
    <row r="57" spans="1:15" ht="12.75" x14ac:dyDescent="0.2">
      <c r="A57" s="43">
        <v>34</v>
      </c>
      <c r="B57" s="78" t="s">
        <v>356</v>
      </c>
      <c r="C57" s="107" t="s">
        <v>360</v>
      </c>
      <c r="D57" s="79">
        <v>12390000</v>
      </c>
      <c r="E57" s="80"/>
      <c r="F57" s="81">
        <v>1450000</v>
      </c>
      <c r="G57" s="74"/>
      <c r="H57" s="137">
        <f t="shared" ref="H57:H59" si="9">D57-F57</f>
        <v>10940000</v>
      </c>
      <c r="I57" s="145"/>
      <c r="J57" s="137">
        <v>10548166</v>
      </c>
      <c r="K57" s="139">
        <v>0.05</v>
      </c>
      <c r="L57" s="139">
        <v>0.04</v>
      </c>
      <c r="M57" s="151" t="s">
        <v>355</v>
      </c>
      <c r="N57" s="150"/>
      <c r="O57" s="150"/>
    </row>
    <row r="58" spans="1:15" ht="12.75" x14ac:dyDescent="0.2">
      <c r="A58" s="43">
        <v>35</v>
      </c>
      <c r="B58" s="78" t="s">
        <v>330</v>
      </c>
      <c r="C58" s="107" t="s">
        <v>339</v>
      </c>
      <c r="D58" s="79">
        <v>13690000</v>
      </c>
      <c r="E58" s="80"/>
      <c r="F58" s="81">
        <v>1050000</v>
      </c>
      <c r="G58" s="74"/>
      <c r="H58" s="137">
        <f t="shared" si="9"/>
        <v>12640000</v>
      </c>
      <c r="I58" s="145"/>
      <c r="J58" s="137">
        <v>11986096</v>
      </c>
      <c r="K58" s="139">
        <v>0.05</v>
      </c>
      <c r="L58" s="139">
        <v>5.1732936748180282E-2</v>
      </c>
      <c r="M58" s="152"/>
      <c r="N58" s="150"/>
      <c r="O58" s="150"/>
    </row>
    <row r="59" spans="1:15" ht="12.75" x14ac:dyDescent="0.2">
      <c r="A59" s="43">
        <v>36</v>
      </c>
      <c r="B59" s="78" t="s">
        <v>331</v>
      </c>
      <c r="C59" s="107" t="s">
        <v>340</v>
      </c>
      <c r="D59" s="79">
        <v>14390000</v>
      </c>
      <c r="E59" s="80"/>
      <c r="F59" s="81">
        <v>250000</v>
      </c>
      <c r="G59" s="74"/>
      <c r="H59" s="137">
        <f t="shared" si="9"/>
        <v>14140000</v>
      </c>
      <c r="I59" s="145"/>
      <c r="J59" s="137">
        <v>12726000</v>
      </c>
      <c r="K59" s="139">
        <v>0.05</v>
      </c>
      <c r="L59" s="139">
        <v>0.1</v>
      </c>
      <c r="M59" s="151"/>
      <c r="N59" s="150"/>
      <c r="O59" s="150"/>
    </row>
    <row r="60" spans="1:15" ht="12.75" x14ac:dyDescent="0.2">
      <c r="A60" s="72"/>
      <c r="B60" s="82"/>
      <c r="C60" s="107"/>
      <c r="D60" s="83"/>
      <c r="E60" s="80"/>
      <c r="F60" s="83"/>
      <c r="G60" s="74"/>
      <c r="H60" s="133"/>
      <c r="I60" s="145"/>
      <c r="J60" s="133"/>
      <c r="K60" s="83"/>
      <c r="L60" s="143"/>
      <c r="M60" s="149"/>
      <c r="N60" s="150"/>
      <c r="O60" s="150"/>
    </row>
    <row r="61" spans="1:15" ht="15" x14ac:dyDescent="0.2">
      <c r="A61" s="85"/>
      <c r="B61" s="52" t="s">
        <v>354</v>
      </c>
      <c r="C61" s="105"/>
      <c r="D61" s="66"/>
      <c r="E61" s="80"/>
      <c r="F61" s="73"/>
      <c r="G61" s="74"/>
      <c r="H61" s="127"/>
      <c r="I61" s="145"/>
      <c r="J61" s="127"/>
      <c r="K61" s="127"/>
      <c r="L61" s="144"/>
      <c r="M61" s="149"/>
      <c r="N61" s="150"/>
      <c r="O61" s="150"/>
    </row>
    <row r="62" spans="1:15" ht="12.75" x14ac:dyDescent="0.2">
      <c r="A62" s="43">
        <v>37</v>
      </c>
      <c r="B62" s="78" t="s">
        <v>219</v>
      </c>
      <c r="C62" s="107" t="s">
        <v>227</v>
      </c>
      <c r="D62" s="79">
        <v>14990000</v>
      </c>
      <c r="E62" s="80"/>
      <c r="F62" s="79">
        <v>1200000</v>
      </c>
      <c r="G62" s="74"/>
      <c r="H62" s="137">
        <f t="shared" ref="H62:H71" si="10">D62-F62</f>
        <v>13790000</v>
      </c>
      <c r="I62" s="145"/>
      <c r="J62" s="137">
        <v>13376300</v>
      </c>
      <c r="K62" s="139">
        <v>0.04</v>
      </c>
      <c r="L62" s="139">
        <v>0.03</v>
      </c>
      <c r="M62" s="149"/>
      <c r="N62" s="150"/>
      <c r="O62" s="150"/>
    </row>
    <row r="63" spans="1:15" ht="12.75" x14ac:dyDescent="0.2">
      <c r="A63" s="43">
        <v>38</v>
      </c>
      <c r="B63" s="78" t="s">
        <v>220</v>
      </c>
      <c r="C63" s="107" t="s">
        <v>234</v>
      </c>
      <c r="D63" s="79">
        <v>15990000</v>
      </c>
      <c r="E63" s="80"/>
      <c r="F63" s="79">
        <v>1450000</v>
      </c>
      <c r="G63" s="74"/>
      <c r="H63" s="137">
        <f t="shared" si="10"/>
        <v>14540000</v>
      </c>
      <c r="I63" s="145"/>
      <c r="J63" s="137">
        <v>13812574</v>
      </c>
      <c r="K63" s="139">
        <v>0.04</v>
      </c>
      <c r="L63" s="139">
        <v>6.2920000000000004E-2</v>
      </c>
      <c r="M63" s="149"/>
      <c r="N63" s="150"/>
      <c r="O63" s="150"/>
    </row>
    <row r="64" spans="1:15" ht="12.75" x14ac:dyDescent="0.2">
      <c r="A64" s="43">
        <v>39</v>
      </c>
      <c r="B64" s="78" t="s">
        <v>221</v>
      </c>
      <c r="C64" s="107" t="s">
        <v>229</v>
      </c>
      <c r="D64" s="79">
        <v>16290000</v>
      </c>
      <c r="E64" s="80"/>
      <c r="F64" s="79">
        <v>1750000</v>
      </c>
      <c r="G64" s="74"/>
      <c r="H64" s="137">
        <f t="shared" si="10"/>
        <v>14540000</v>
      </c>
      <c r="I64" s="145"/>
      <c r="J64" s="137">
        <v>14103800</v>
      </c>
      <c r="K64" s="139">
        <v>0.04</v>
      </c>
      <c r="L64" s="139">
        <v>0.03</v>
      </c>
      <c r="M64" s="151"/>
      <c r="N64" s="150"/>
      <c r="O64" s="150"/>
    </row>
    <row r="65" spans="1:15" ht="12.75" x14ac:dyDescent="0.2">
      <c r="A65" s="43">
        <v>40</v>
      </c>
      <c r="B65" s="78" t="s">
        <v>222</v>
      </c>
      <c r="C65" s="107" t="s">
        <v>232</v>
      </c>
      <c r="D65" s="79">
        <v>16590000</v>
      </c>
      <c r="E65" s="80"/>
      <c r="F65" s="79">
        <v>950000</v>
      </c>
      <c r="G65" s="74"/>
      <c r="H65" s="137">
        <f t="shared" si="10"/>
        <v>15640000</v>
      </c>
      <c r="I65" s="145"/>
      <c r="J65" s="137">
        <v>14950562</v>
      </c>
      <c r="K65" s="139">
        <v>0.04</v>
      </c>
      <c r="L65" s="139">
        <v>4.4080000000000001E-2</v>
      </c>
      <c r="M65" s="149"/>
      <c r="N65" s="150"/>
      <c r="O65" s="150"/>
    </row>
    <row r="66" spans="1:15" ht="12.75" x14ac:dyDescent="0.2">
      <c r="A66" s="43">
        <v>41</v>
      </c>
      <c r="B66" s="78" t="s">
        <v>224</v>
      </c>
      <c r="C66" s="107" t="s">
        <v>236</v>
      </c>
      <c r="D66" s="79">
        <v>17390000</v>
      </c>
      <c r="E66" s="80"/>
      <c r="F66" s="79">
        <v>850000</v>
      </c>
      <c r="G66" s="74"/>
      <c r="H66" s="137">
        <f t="shared" si="10"/>
        <v>16540000</v>
      </c>
      <c r="I66" s="145"/>
      <c r="J66" s="137">
        <v>14913110</v>
      </c>
      <c r="K66" s="139">
        <v>0.04</v>
      </c>
      <c r="L66" s="139">
        <v>9.8360000000000003E-2</v>
      </c>
      <c r="M66" s="149"/>
      <c r="N66" s="150"/>
      <c r="O66" s="150"/>
    </row>
    <row r="67" spans="1:15" ht="12.75" x14ac:dyDescent="0.2">
      <c r="A67" s="43">
        <v>42</v>
      </c>
      <c r="B67" s="78" t="s">
        <v>225</v>
      </c>
      <c r="C67" s="107" t="s">
        <v>238</v>
      </c>
      <c r="D67" s="79">
        <v>22590000</v>
      </c>
      <c r="E67" s="80"/>
      <c r="F67" s="79">
        <v>350000</v>
      </c>
      <c r="G67" s="74"/>
      <c r="H67" s="137">
        <f t="shared" si="10"/>
        <v>22240000</v>
      </c>
      <c r="I67" s="145"/>
      <c r="J67" s="137">
        <v>20016000</v>
      </c>
      <c r="K67" s="139">
        <v>0.05</v>
      </c>
      <c r="L67" s="139">
        <v>0.1</v>
      </c>
      <c r="M67" s="149"/>
      <c r="N67" s="150"/>
      <c r="O67" s="150"/>
    </row>
    <row r="68" spans="1:15" ht="12.75" x14ac:dyDescent="0.2">
      <c r="A68" s="43">
        <v>43</v>
      </c>
      <c r="B68" s="78" t="s">
        <v>252</v>
      </c>
      <c r="C68" s="107" t="s">
        <v>255</v>
      </c>
      <c r="D68" s="79">
        <v>16990000</v>
      </c>
      <c r="E68" s="80"/>
      <c r="F68" s="79">
        <v>250000</v>
      </c>
      <c r="G68" s="74"/>
      <c r="H68" s="137">
        <f t="shared" si="10"/>
        <v>16740000</v>
      </c>
      <c r="I68" s="145"/>
      <c r="J68" s="137">
        <v>15111166</v>
      </c>
      <c r="K68" s="139">
        <v>0.04</v>
      </c>
      <c r="L68" s="139">
        <v>9.7299999999999998E-2</v>
      </c>
      <c r="M68" s="149"/>
      <c r="N68" s="150"/>
      <c r="O68" s="150"/>
    </row>
    <row r="69" spans="1:15" ht="12.75" x14ac:dyDescent="0.2">
      <c r="A69" s="43">
        <v>44</v>
      </c>
      <c r="B69" s="78" t="s">
        <v>253</v>
      </c>
      <c r="C69" s="107" t="s">
        <v>256</v>
      </c>
      <c r="D69" s="79">
        <v>17990000</v>
      </c>
      <c r="E69" s="80"/>
      <c r="F69" s="79">
        <v>250000</v>
      </c>
      <c r="G69" s="74"/>
      <c r="H69" s="137">
        <f t="shared" si="10"/>
        <v>17740000</v>
      </c>
      <c r="I69" s="145"/>
      <c r="J69" s="137">
        <v>15966000</v>
      </c>
      <c r="K69" s="139">
        <v>0.05</v>
      </c>
      <c r="L69" s="139">
        <v>0.1</v>
      </c>
      <c r="M69" s="149"/>
      <c r="N69" s="150"/>
      <c r="O69" s="150"/>
    </row>
    <row r="70" spans="1:15" ht="12.75" x14ac:dyDescent="0.2">
      <c r="A70" s="43">
        <v>45</v>
      </c>
      <c r="B70" s="78" t="s">
        <v>254</v>
      </c>
      <c r="C70" s="107" t="s">
        <v>257</v>
      </c>
      <c r="D70" s="79">
        <v>18290000</v>
      </c>
      <c r="E70" s="80"/>
      <c r="F70" s="79">
        <v>250000</v>
      </c>
      <c r="G70" s="74"/>
      <c r="H70" s="137">
        <f t="shared" si="10"/>
        <v>18040000</v>
      </c>
      <c r="I70" s="145"/>
      <c r="J70" s="137">
        <v>16394434</v>
      </c>
      <c r="K70" s="139">
        <v>0.05</v>
      </c>
      <c r="L70" s="139">
        <v>9.1217649085365934E-2</v>
      </c>
      <c r="M70" s="149"/>
      <c r="N70" s="150"/>
      <c r="O70" s="150"/>
    </row>
    <row r="71" spans="1:15" ht="12.75" x14ac:dyDescent="0.2">
      <c r="A71" s="43">
        <v>46</v>
      </c>
      <c r="B71" s="78" t="s">
        <v>265</v>
      </c>
      <c r="C71" s="107" t="s">
        <v>266</v>
      </c>
      <c r="D71" s="79">
        <v>24690000</v>
      </c>
      <c r="E71" s="80"/>
      <c r="F71" s="79">
        <v>450000</v>
      </c>
      <c r="G71" s="74"/>
      <c r="H71" s="137">
        <f t="shared" si="10"/>
        <v>24240000</v>
      </c>
      <c r="I71" s="145"/>
      <c r="J71" s="137">
        <v>21816000</v>
      </c>
      <c r="K71" s="139">
        <v>0.05</v>
      </c>
      <c r="L71" s="139">
        <v>0.1</v>
      </c>
      <c r="M71" s="149"/>
      <c r="N71" s="150"/>
      <c r="O71" s="150"/>
    </row>
    <row r="72" spans="1:15" ht="12.75" x14ac:dyDescent="0.2">
      <c r="A72" s="72"/>
      <c r="B72" s="82"/>
      <c r="C72" s="107"/>
      <c r="D72" s="83"/>
      <c r="E72" s="80"/>
      <c r="F72" s="83"/>
      <c r="G72" s="74"/>
      <c r="H72" s="133"/>
      <c r="I72" s="145"/>
      <c r="J72" s="133"/>
      <c r="K72" s="125"/>
      <c r="L72" s="143"/>
      <c r="M72" s="149"/>
      <c r="N72" s="150"/>
      <c r="O72" s="150"/>
    </row>
    <row r="73" spans="1:15" ht="15" x14ac:dyDescent="0.2">
      <c r="A73" s="85"/>
      <c r="B73" s="52" t="s">
        <v>337</v>
      </c>
      <c r="C73" s="105"/>
      <c r="D73" s="66"/>
      <c r="E73" s="80"/>
      <c r="F73" s="73"/>
      <c r="G73" s="74"/>
      <c r="H73" s="127"/>
      <c r="I73" s="145"/>
      <c r="J73" s="127"/>
      <c r="K73" s="127"/>
      <c r="L73" s="144"/>
      <c r="M73" s="149"/>
      <c r="N73" s="150"/>
      <c r="O73" s="150"/>
    </row>
    <row r="74" spans="1:15" ht="12.75" x14ac:dyDescent="0.2">
      <c r="A74" s="43">
        <v>47</v>
      </c>
      <c r="B74" s="78" t="s">
        <v>332</v>
      </c>
      <c r="C74" s="107" t="s">
        <v>341</v>
      </c>
      <c r="D74" s="79">
        <v>14990000</v>
      </c>
      <c r="E74" s="80"/>
      <c r="F74" s="79">
        <v>1200000</v>
      </c>
      <c r="G74" s="74"/>
      <c r="H74" s="137">
        <f t="shared" ref="H74:H81" si="11">D74-F74</f>
        <v>13790000</v>
      </c>
      <c r="I74" s="145"/>
      <c r="J74" s="137">
        <v>13376300</v>
      </c>
      <c r="K74" s="139">
        <v>0.04</v>
      </c>
      <c r="L74" s="139">
        <v>0.03</v>
      </c>
      <c r="M74" s="151"/>
      <c r="N74" s="150"/>
      <c r="O74" s="150"/>
    </row>
    <row r="75" spans="1:15" ht="12.75" x14ac:dyDescent="0.2">
      <c r="A75" s="43">
        <v>48</v>
      </c>
      <c r="B75" s="78" t="s">
        <v>333</v>
      </c>
      <c r="C75" s="107" t="s">
        <v>342</v>
      </c>
      <c r="D75" s="79">
        <v>16590000</v>
      </c>
      <c r="E75" s="80"/>
      <c r="F75" s="79">
        <v>1550000</v>
      </c>
      <c r="G75" s="74"/>
      <c r="H75" s="137">
        <f t="shared" si="11"/>
        <v>15040000</v>
      </c>
      <c r="I75" s="145"/>
      <c r="J75" s="137">
        <v>14588800</v>
      </c>
      <c r="K75" s="139">
        <v>0.04</v>
      </c>
      <c r="L75" s="139">
        <v>0.03</v>
      </c>
      <c r="M75" s="151"/>
      <c r="N75" s="150"/>
      <c r="O75" s="150"/>
    </row>
    <row r="76" spans="1:15" ht="12.75" x14ac:dyDescent="0.2">
      <c r="A76" s="43">
        <v>49</v>
      </c>
      <c r="B76" s="78" t="s">
        <v>357</v>
      </c>
      <c r="C76" s="107" t="s">
        <v>361</v>
      </c>
      <c r="D76" s="79">
        <v>16290000</v>
      </c>
      <c r="E76" s="80"/>
      <c r="F76" s="81">
        <v>1450000</v>
      </c>
      <c r="G76" s="74"/>
      <c r="H76" s="137">
        <f t="shared" si="11"/>
        <v>14840000</v>
      </c>
      <c r="I76" s="145"/>
      <c r="J76" s="137">
        <v>14394800</v>
      </c>
      <c r="K76" s="139">
        <v>0.04</v>
      </c>
      <c r="L76" s="139">
        <v>0.03</v>
      </c>
      <c r="M76" s="151" t="s">
        <v>355</v>
      </c>
      <c r="N76" s="150"/>
      <c r="O76" s="150"/>
    </row>
    <row r="77" spans="1:15" ht="12.75" x14ac:dyDescent="0.2">
      <c r="A77" s="43">
        <v>50</v>
      </c>
      <c r="B77" s="78" t="s">
        <v>334</v>
      </c>
      <c r="C77" s="107" t="s">
        <v>343</v>
      </c>
      <c r="D77" s="79">
        <v>15990000</v>
      </c>
      <c r="E77" s="80"/>
      <c r="F77" s="79">
        <v>1450000</v>
      </c>
      <c r="G77" s="74"/>
      <c r="H77" s="137">
        <f t="shared" si="11"/>
        <v>14540000</v>
      </c>
      <c r="I77" s="145"/>
      <c r="J77" s="137">
        <v>14043552</v>
      </c>
      <c r="K77" s="139">
        <v>0.05</v>
      </c>
      <c r="L77" s="139">
        <v>3.4143598521320581E-2</v>
      </c>
      <c r="M77" s="152"/>
      <c r="N77" s="150"/>
      <c r="O77" s="150"/>
    </row>
    <row r="78" spans="1:15" ht="12.75" x14ac:dyDescent="0.2">
      <c r="A78" s="43">
        <v>51</v>
      </c>
      <c r="B78" s="78" t="s">
        <v>335</v>
      </c>
      <c r="C78" s="107" t="s">
        <v>344</v>
      </c>
      <c r="D78" s="79">
        <v>17390000</v>
      </c>
      <c r="E78" s="80"/>
      <c r="F78" s="79">
        <v>650000</v>
      </c>
      <c r="G78" s="74"/>
      <c r="H78" s="137">
        <f t="shared" si="11"/>
        <v>16740000</v>
      </c>
      <c r="I78" s="145"/>
      <c r="J78" s="137">
        <v>15233219</v>
      </c>
      <c r="K78" s="139">
        <v>0.05</v>
      </c>
      <c r="L78" s="139">
        <v>9.0010809080047799E-2</v>
      </c>
      <c r="M78" s="152"/>
      <c r="N78" s="150"/>
      <c r="O78" s="150"/>
    </row>
    <row r="79" spans="1:15" ht="12.75" x14ac:dyDescent="0.2">
      <c r="A79" s="43">
        <v>52</v>
      </c>
      <c r="B79" s="78" t="s">
        <v>358</v>
      </c>
      <c r="C79" s="107" t="s">
        <v>398</v>
      </c>
      <c r="D79" s="79">
        <v>22590000</v>
      </c>
      <c r="E79" s="80"/>
      <c r="F79" s="81">
        <v>150000</v>
      </c>
      <c r="G79" s="74"/>
      <c r="H79" s="137">
        <f t="shared" si="11"/>
        <v>22440000</v>
      </c>
      <c r="I79" s="145"/>
      <c r="J79" s="137">
        <v>20196000</v>
      </c>
      <c r="K79" s="139">
        <v>0.05</v>
      </c>
      <c r="L79" s="139">
        <v>0.1</v>
      </c>
      <c r="M79" s="151" t="s">
        <v>355</v>
      </c>
      <c r="N79" s="150"/>
      <c r="O79" s="150"/>
    </row>
    <row r="80" spans="1:15" ht="12.75" x14ac:dyDescent="0.2">
      <c r="A80" s="43">
        <v>53</v>
      </c>
      <c r="B80" s="78" t="s">
        <v>359</v>
      </c>
      <c r="C80" s="107" t="s">
        <v>399</v>
      </c>
      <c r="D80" s="79">
        <v>16990000</v>
      </c>
      <c r="E80" s="80"/>
      <c r="F80" s="81">
        <v>150000</v>
      </c>
      <c r="G80" s="74"/>
      <c r="H80" s="137">
        <f t="shared" si="11"/>
        <v>16840000</v>
      </c>
      <c r="I80" s="145"/>
      <c r="J80" s="137">
        <v>15218903</v>
      </c>
      <c r="K80" s="139">
        <v>0.05</v>
      </c>
      <c r="L80" s="139">
        <v>0.1</v>
      </c>
      <c r="M80" s="151" t="s">
        <v>355</v>
      </c>
      <c r="N80" s="150"/>
      <c r="O80" s="150"/>
    </row>
    <row r="81" spans="1:15" ht="12.75" x14ac:dyDescent="0.2">
      <c r="A81" s="43">
        <v>54</v>
      </c>
      <c r="B81" s="78" t="s">
        <v>336</v>
      </c>
      <c r="C81" s="107" t="s">
        <v>345</v>
      </c>
      <c r="D81" s="79">
        <v>18290000</v>
      </c>
      <c r="E81" s="80"/>
      <c r="F81" s="79">
        <v>150000</v>
      </c>
      <c r="G81" s="74"/>
      <c r="H81" s="137">
        <f t="shared" si="11"/>
        <v>18140000</v>
      </c>
      <c r="I81" s="145"/>
      <c r="J81" s="137">
        <v>16522470</v>
      </c>
      <c r="K81" s="139">
        <v>0.05</v>
      </c>
      <c r="L81" s="139">
        <v>8.9169265793825891E-2</v>
      </c>
      <c r="M81" s="152"/>
      <c r="N81" s="150"/>
      <c r="O81" s="150"/>
    </row>
    <row r="82" spans="1:15" ht="12.75" x14ac:dyDescent="0.2">
      <c r="A82" s="72"/>
      <c r="B82" s="82"/>
      <c r="C82" s="107"/>
      <c r="D82" s="83"/>
      <c r="E82" s="80"/>
      <c r="F82" s="83"/>
      <c r="G82" s="74"/>
      <c r="H82" s="133"/>
      <c r="I82" s="145"/>
      <c r="J82" s="133"/>
      <c r="K82" s="125"/>
      <c r="L82" s="143"/>
      <c r="M82" s="149"/>
      <c r="N82" s="150"/>
      <c r="O82" s="150"/>
    </row>
    <row r="83" spans="1:15" ht="15" x14ac:dyDescent="0.2">
      <c r="A83" s="72"/>
      <c r="B83" s="52" t="s">
        <v>31</v>
      </c>
      <c r="C83" s="107"/>
      <c r="D83" s="66"/>
      <c r="E83" s="80"/>
      <c r="F83" s="73"/>
      <c r="G83" s="74"/>
      <c r="H83" s="127"/>
      <c r="I83" s="145"/>
      <c r="J83" s="127"/>
      <c r="K83" s="127"/>
      <c r="L83" s="144"/>
      <c r="M83" s="149"/>
      <c r="N83" s="150"/>
      <c r="O83" s="150"/>
    </row>
    <row r="84" spans="1:15" ht="12.75" x14ac:dyDescent="0.2">
      <c r="A84" s="43">
        <v>55</v>
      </c>
      <c r="B84" s="78" t="s">
        <v>53</v>
      </c>
      <c r="C84" s="107" t="s">
        <v>181</v>
      </c>
      <c r="D84" s="79">
        <v>18390000</v>
      </c>
      <c r="E84" s="80"/>
      <c r="F84" s="79">
        <v>1100000</v>
      </c>
      <c r="G84" s="74"/>
      <c r="H84" s="137">
        <f t="shared" ref="H84:H89" si="12">D84-F84</f>
        <v>17290000</v>
      </c>
      <c r="I84" s="145"/>
      <c r="J84" s="137">
        <v>16771300</v>
      </c>
      <c r="K84" s="139">
        <v>0.04</v>
      </c>
      <c r="L84" s="139">
        <v>0.03</v>
      </c>
      <c r="M84" s="151"/>
      <c r="N84" s="150"/>
      <c r="O84" s="150"/>
    </row>
    <row r="85" spans="1:15" ht="12.75" x14ac:dyDescent="0.2">
      <c r="A85" s="43">
        <v>56</v>
      </c>
      <c r="B85" s="78" t="s">
        <v>54</v>
      </c>
      <c r="C85" s="107" t="s">
        <v>182</v>
      </c>
      <c r="D85" s="79">
        <v>19190000</v>
      </c>
      <c r="E85" s="80"/>
      <c r="F85" s="79">
        <v>1050000</v>
      </c>
      <c r="G85" s="74"/>
      <c r="H85" s="137">
        <f t="shared" si="12"/>
        <v>18140000</v>
      </c>
      <c r="I85" s="145"/>
      <c r="J85" s="137">
        <v>17595800</v>
      </c>
      <c r="K85" s="139">
        <v>0.04</v>
      </c>
      <c r="L85" s="139">
        <v>0.03</v>
      </c>
      <c r="M85" s="151"/>
      <c r="N85" s="150"/>
      <c r="O85" s="150"/>
    </row>
    <row r="86" spans="1:15" ht="12.75" x14ac:dyDescent="0.2">
      <c r="A86" s="43">
        <v>57</v>
      </c>
      <c r="B86" s="78" t="s">
        <v>55</v>
      </c>
      <c r="C86" s="107" t="s">
        <v>183</v>
      </c>
      <c r="D86" s="79">
        <v>21490000</v>
      </c>
      <c r="E86" s="80"/>
      <c r="F86" s="79">
        <v>1400000</v>
      </c>
      <c r="G86" s="74"/>
      <c r="H86" s="137">
        <f t="shared" si="12"/>
        <v>20090000</v>
      </c>
      <c r="I86" s="145"/>
      <c r="J86" s="137">
        <v>19487300</v>
      </c>
      <c r="K86" s="139">
        <v>0.04</v>
      </c>
      <c r="L86" s="139">
        <v>0.03</v>
      </c>
      <c r="M86" s="151"/>
      <c r="N86" s="150"/>
      <c r="O86" s="150"/>
    </row>
    <row r="87" spans="1:15" ht="12.75" x14ac:dyDescent="0.2">
      <c r="A87" s="43">
        <v>58</v>
      </c>
      <c r="B87" s="78" t="s">
        <v>56</v>
      </c>
      <c r="C87" s="107" t="s">
        <v>184</v>
      </c>
      <c r="D87" s="79">
        <v>25390000</v>
      </c>
      <c r="E87" s="80"/>
      <c r="F87" s="79">
        <v>1550000</v>
      </c>
      <c r="G87" s="74"/>
      <c r="H87" s="137">
        <f t="shared" si="12"/>
        <v>23840000</v>
      </c>
      <c r="I87" s="145"/>
      <c r="J87" s="137">
        <v>23124800</v>
      </c>
      <c r="K87" s="139">
        <v>0.04</v>
      </c>
      <c r="L87" s="139">
        <v>0.03</v>
      </c>
      <c r="M87" s="151"/>
      <c r="N87" s="150"/>
      <c r="O87" s="150"/>
    </row>
    <row r="88" spans="1:15" ht="12.75" x14ac:dyDescent="0.2">
      <c r="A88" s="43">
        <v>59</v>
      </c>
      <c r="B88" s="78" t="s">
        <v>57</v>
      </c>
      <c r="C88" s="107" t="s">
        <v>185</v>
      </c>
      <c r="D88" s="79">
        <v>20690000</v>
      </c>
      <c r="E88" s="80"/>
      <c r="F88" s="79">
        <v>1850000</v>
      </c>
      <c r="G88" s="74"/>
      <c r="H88" s="137">
        <f t="shared" si="12"/>
        <v>18840000</v>
      </c>
      <c r="I88" s="145"/>
      <c r="J88" s="137">
        <v>18274800</v>
      </c>
      <c r="K88" s="139">
        <v>0.04</v>
      </c>
      <c r="L88" s="139">
        <v>0.03</v>
      </c>
      <c r="M88" s="151"/>
      <c r="N88" s="150"/>
      <c r="O88" s="150"/>
    </row>
    <row r="89" spans="1:15" ht="12.75" x14ac:dyDescent="0.2">
      <c r="A89" s="43">
        <v>60</v>
      </c>
      <c r="B89" s="78" t="s">
        <v>58</v>
      </c>
      <c r="C89" s="107" t="s">
        <v>186</v>
      </c>
      <c r="D89" s="79">
        <v>21890000</v>
      </c>
      <c r="E89" s="80"/>
      <c r="F89" s="79">
        <v>1950000</v>
      </c>
      <c r="G89" s="74"/>
      <c r="H89" s="137">
        <f t="shared" si="12"/>
        <v>19940000</v>
      </c>
      <c r="I89" s="145"/>
      <c r="J89" s="137">
        <v>19341800</v>
      </c>
      <c r="K89" s="139">
        <v>0.04</v>
      </c>
      <c r="L89" s="139">
        <v>0.03</v>
      </c>
      <c r="M89" s="151"/>
      <c r="N89" s="150"/>
      <c r="O89" s="150"/>
    </row>
    <row r="90" spans="1:15" ht="12.75" x14ac:dyDescent="0.2">
      <c r="A90" s="72"/>
      <c r="B90" s="82"/>
      <c r="C90" s="107"/>
      <c r="D90" s="83"/>
      <c r="E90" s="80"/>
      <c r="F90" s="83"/>
      <c r="G90" s="74"/>
      <c r="H90" s="133"/>
      <c r="I90" s="145"/>
      <c r="J90" s="133"/>
      <c r="K90" s="125"/>
      <c r="L90" s="143"/>
      <c r="M90" s="149"/>
      <c r="N90" s="150"/>
      <c r="O90" s="150"/>
    </row>
    <row r="91" spans="1:15" ht="15" x14ac:dyDescent="0.2">
      <c r="A91" s="72"/>
      <c r="B91" s="52" t="s">
        <v>274</v>
      </c>
      <c r="C91" s="107"/>
      <c r="D91" s="66"/>
      <c r="E91" s="80"/>
      <c r="F91" s="73"/>
      <c r="G91" s="74"/>
      <c r="H91" s="127"/>
      <c r="I91" s="145"/>
      <c r="J91" s="127"/>
      <c r="K91" s="127"/>
      <c r="L91" s="144"/>
      <c r="M91" s="149"/>
      <c r="N91" s="150"/>
      <c r="O91" s="150"/>
    </row>
    <row r="92" spans="1:15" ht="12.75" x14ac:dyDescent="0.2">
      <c r="A92" s="43">
        <v>61</v>
      </c>
      <c r="B92" s="78" t="s">
        <v>275</v>
      </c>
      <c r="C92" s="107" t="s">
        <v>290</v>
      </c>
      <c r="D92" s="79">
        <v>18390000</v>
      </c>
      <c r="E92" s="80"/>
      <c r="F92" s="79">
        <v>500000</v>
      </c>
      <c r="G92" s="74"/>
      <c r="H92" s="137">
        <f t="shared" ref="H92:H98" si="13">D92-F92</f>
        <v>17890000</v>
      </c>
      <c r="I92" s="145"/>
      <c r="J92" s="137">
        <v>16747938</v>
      </c>
      <c r="K92" s="139">
        <v>0.04</v>
      </c>
      <c r="L92" s="139">
        <v>6.3839999999999994E-2</v>
      </c>
      <c r="M92" s="149"/>
      <c r="N92" s="150"/>
      <c r="O92" s="150"/>
    </row>
    <row r="93" spans="1:15" ht="12.75" x14ac:dyDescent="0.2">
      <c r="A93" s="43">
        <v>62</v>
      </c>
      <c r="B93" s="78" t="s">
        <v>277</v>
      </c>
      <c r="C93" s="107" t="s">
        <v>291</v>
      </c>
      <c r="D93" s="79">
        <v>18590000</v>
      </c>
      <c r="E93" s="80"/>
      <c r="F93" s="79">
        <v>0</v>
      </c>
      <c r="G93" s="74"/>
      <c r="H93" s="137">
        <f t="shared" si="13"/>
        <v>18590000</v>
      </c>
      <c r="I93" s="145"/>
      <c r="J93" s="137">
        <v>17096593</v>
      </c>
      <c r="K93" s="139">
        <v>0.04</v>
      </c>
      <c r="L93" s="139">
        <v>8.0329999999999999E-2</v>
      </c>
      <c r="M93" s="149"/>
      <c r="N93" s="150"/>
      <c r="O93" s="150"/>
    </row>
    <row r="94" spans="1:15" ht="12.75" x14ac:dyDescent="0.2">
      <c r="A94" s="43">
        <v>63</v>
      </c>
      <c r="B94" s="78" t="s">
        <v>279</v>
      </c>
      <c r="C94" s="107" t="s">
        <v>292</v>
      </c>
      <c r="D94" s="79">
        <v>19590000</v>
      </c>
      <c r="E94" s="80"/>
      <c r="F94" s="79">
        <v>0</v>
      </c>
      <c r="G94" s="74"/>
      <c r="H94" s="137">
        <f t="shared" si="13"/>
        <v>19590000</v>
      </c>
      <c r="I94" s="145"/>
      <c r="J94" s="137">
        <v>17708990</v>
      </c>
      <c r="K94" s="139">
        <v>0.04</v>
      </c>
      <c r="L94" s="139">
        <v>9.6019999999999994E-2</v>
      </c>
      <c r="M94" s="149"/>
      <c r="N94" s="150"/>
      <c r="O94" s="150"/>
    </row>
    <row r="95" spans="1:15" ht="12.75" x14ac:dyDescent="0.2">
      <c r="A95" s="43">
        <v>64</v>
      </c>
      <c r="B95" s="78" t="s">
        <v>280</v>
      </c>
      <c r="C95" s="107" t="s">
        <v>293</v>
      </c>
      <c r="D95" s="79">
        <v>20990000</v>
      </c>
      <c r="E95" s="80"/>
      <c r="F95" s="79">
        <v>0</v>
      </c>
      <c r="G95" s="74"/>
      <c r="H95" s="137">
        <f t="shared" si="13"/>
        <v>20990000</v>
      </c>
      <c r="I95" s="145"/>
      <c r="J95" s="137">
        <v>19287437</v>
      </c>
      <c r="K95" s="139">
        <v>0.04</v>
      </c>
      <c r="L95" s="139">
        <v>8.1110000000000002E-2</v>
      </c>
      <c r="M95" s="149"/>
      <c r="N95" s="150"/>
      <c r="O95" s="150"/>
    </row>
    <row r="96" spans="1:15" ht="12.75" x14ac:dyDescent="0.2">
      <c r="A96" s="43">
        <v>65</v>
      </c>
      <c r="B96" s="78" t="s">
        <v>281</v>
      </c>
      <c r="C96" s="107" t="s">
        <v>294</v>
      </c>
      <c r="D96" s="79">
        <v>21990000</v>
      </c>
      <c r="E96" s="80"/>
      <c r="F96" s="79">
        <v>0</v>
      </c>
      <c r="G96" s="74"/>
      <c r="H96" s="137">
        <f t="shared" si="13"/>
        <v>21990000</v>
      </c>
      <c r="I96" s="145"/>
      <c r="J96" s="137">
        <v>20168353</v>
      </c>
      <c r="K96" s="139">
        <v>0.04</v>
      </c>
      <c r="L96" s="139">
        <v>8.2839999999999997E-2</v>
      </c>
      <c r="M96" s="149"/>
      <c r="N96" s="150"/>
      <c r="O96" s="150"/>
    </row>
    <row r="97" spans="1:15" ht="12.75" x14ac:dyDescent="0.2">
      <c r="A97" s="43">
        <v>66</v>
      </c>
      <c r="B97" s="78" t="s">
        <v>282</v>
      </c>
      <c r="C97" s="107" t="s">
        <v>295</v>
      </c>
      <c r="D97" s="79">
        <v>27190000</v>
      </c>
      <c r="E97" s="80"/>
      <c r="F97" s="79">
        <v>0</v>
      </c>
      <c r="G97" s="74"/>
      <c r="H97" s="137">
        <f t="shared" si="13"/>
        <v>27190000</v>
      </c>
      <c r="I97" s="145"/>
      <c r="J97" s="137">
        <v>24990609</v>
      </c>
      <c r="K97" s="139">
        <v>0.04</v>
      </c>
      <c r="L97" s="139">
        <v>8.0890000000000004E-2</v>
      </c>
      <c r="M97" s="149"/>
      <c r="N97" s="150"/>
      <c r="O97" s="150"/>
    </row>
    <row r="98" spans="1:15" ht="12.75" x14ac:dyDescent="0.2">
      <c r="A98" s="43">
        <v>67</v>
      </c>
      <c r="B98" s="78" t="s">
        <v>283</v>
      </c>
      <c r="C98" s="107" t="s">
        <v>296</v>
      </c>
      <c r="D98" s="79">
        <v>21090000</v>
      </c>
      <c r="E98" s="80"/>
      <c r="F98" s="79">
        <v>0</v>
      </c>
      <c r="G98" s="74"/>
      <c r="H98" s="137">
        <f t="shared" si="13"/>
        <v>21090000</v>
      </c>
      <c r="I98" s="145"/>
      <c r="J98" s="137">
        <v>19240376</v>
      </c>
      <c r="K98" s="139">
        <v>0.05</v>
      </c>
      <c r="L98" s="139">
        <v>8.770150100758653E-2</v>
      </c>
      <c r="M98" s="149"/>
      <c r="N98" s="150"/>
      <c r="O98" s="150"/>
    </row>
    <row r="99" spans="1:15" ht="12.75" x14ac:dyDescent="0.2">
      <c r="A99" s="43">
        <v>68</v>
      </c>
      <c r="B99" s="78" t="s">
        <v>284</v>
      </c>
      <c r="C99" s="107" t="s">
        <v>297</v>
      </c>
      <c r="D99" s="79">
        <v>22090000</v>
      </c>
      <c r="E99" s="80"/>
      <c r="F99" s="79">
        <v>0</v>
      </c>
      <c r="G99" s="74"/>
      <c r="H99" s="137">
        <f t="shared" ref="H99:H102" si="14">D99-F99</f>
        <v>22090000</v>
      </c>
      <c r="I99" s="145"/>
      <c r="J99" s="137">
        <v>20040600</v>
      </c>
      <c r="K99" s="139">
        <v>0.05</v>
      </c>
      <c r="L99" s="139">
        <v>9.2775021785875933E-2</v>
      </c>
      <c r="M99" s="149"/>
      <c r="N99" s="150"/>
      <c r="O99" s="150"/>
    </row>
    <row r="100" spans="1:15" ht="12.75" x14ac:dyDescent="0.2">
      <c r="A100" s="43">
        <v>69</v>
      </c>
      <c r="B100" s="78" t="s">
        <v>286</v>
      </c>
      <c r="C100" s="107" t="s">
        <v>298</v>
      </c>
      <c r="D100" s="79">
        <v>23490000</v>
      </c>
      <c r="E100" s="80"/>
      <c r="F100" s="79">
        <v>0</v>
      </c>
      <c r="G100" s="74"/>
      <c r="H100" s="137">
        <f t="shared" si="14"/>
        <v>23490000</v>
      </c>
      <c r="I100" s="145"/>
      <c r="J100" s="137">
        <v>21632158</v>
      </c>
      <c r="K100" s="139">
        <v>0.05</v>
      </c>
      <c r="L100" s="139">
        <v>7.9090794540229797E-2</v>
      </c>
      <c r="M100" s="149"/>
      <c r="N100" s="150"/>
      <c r="O100" s="150"/>
    </row>
    <row r="101" spans="1:15" ht="12.75" x14ac:dyDescent="0.2">
      <c r="A101" s="43">
        <v>70</v>
      </c>
      <c r="B101" s="78" t="s">
        <v>287</v>
      </c>
      <c r="C101" s="107" t="s">
        <v>299</v>
      </c>
      <c r="D101" s="79">
        <v>24690000</v>
      </c>
      <c r="E101" s="80"/>
      <c r="F101" s="79">
        <v>0</v>
      </c>
      <c r="G101" s="74"/>
      <c r="H101" s="137">
        <f t="shared" si="14"/>
        <v>24690000</v>
      </c>
      <c r="I101" s="145"/>
      <c r="J101" s="137">
        <v>22533744</v>
      </c>
      <c r="K101" s="139">
        <v>0.05</v>
      </c>
      <c r="L101" s="139">
        <v>8.7333194744836057E-2</v>
      </c>
      <c r="M101" s="149"/>
      <c r="N101" s="150"/>
      <c r="O101" s="150"/>
    </row>
    <row r="102" spans="1:15" ht="12.75" x14ac:dyDescent="0.2">
      <c r="A102" s="43">
        <v>71</v>
      </c>
      <c r="B102" s="78" t="s">
        <v>288</v>
      </c>
      <c r="C102" s="107" t="s">
        <v>300</v>
      </c>
      <c r="D102" s="79">
        <v>29390000</v>
      </c>
      <c r="E102" s="80"/>
      <c r="F102" s="79">
        <v>0</v>
      </c>
      <c r="G102" s="74"/>
      <c r="H102" s="137">
        <f t="shared" si="14"/>
        <v>29390000</v>
      </c>
      <c r="I102" s="145"/>
      <c r="J102" s="137">
        <v>27397330</v>
      </c>
      <c r="K102" s="139">
        <v>0.05</v>
      </c>
      <c r="L102" s="139">
        <v>6.7800964639333203E-2</v>
      </c>
      <c r="M102" s="149"/>
      <c r="N102" s="150"/>
      <c r="O102" s="150"/>
    </row>
    <row r="103" spans="1:15" ht="12.75" x14ac:dyDescent="0.2">
      <c r="A103" s="72"/>
      <c r="B103" s="82"/>
      <c r="C103" s="107"/>
      <c r="D103" s="83"/>
      <c r="E103" s="80"/>
      <c r="F103" s="83"/>
      <c r="G103" s="74"/>
      <c r="H103" s="133"/>
      <c r="I103" s="145"/>
      <c r="J103" s="133"/>
      <c r="K103" s="125"/>
      <c r="L103" s="143"/>
      <c r="M103" s="149"/>
      <c r="N103" s="150"/>
      <c r="O103" s="150"/>
    </row>
    <row r="104" spans="1:15" ht="15" x14ac:dyDescent="0.2">
      <c r="B104" s="52" t="s">
        <v>251</v>
      </c>
      <c r="C104" s="129"/>
      <c r="D104" s="66"/>
      <c r="F104" s="73"/>
      <c r="H104" s="132"/>
      <c r="I104" s="145"/>
      <c r="J104" s="132"/>
      <c r="K104" s="127"/>
      <c r="L104" s="144"/>
      <c r="M104" s="149"/>
      <c r="N104" s="150"/>
      <c r="O104" s="150"/>
    </row>
    <row r="105" spans="1:15" ht="12.75" x14ac:dyDescent="0.2">
      <c r="A105" s="43">
        <v>72</v>
      </c>
      <c r="B105" s="78" t="s">
        <v>201</v>
      </c>
      <c r="C105" s="129" t="s">
        <v>200</v>
      </c>
      <c r="D105" s="79">
        <v>20990000</v>
      </c>
      <c r="E105" s="80"/>
      <c r="F105" s="79">
        <v>1800000</v>
      </c>
      <c r="H105" s="137">
        <f t="shared" ref="H105:H108" si="15">D105-F105</f>
        <v>19190000</v>
      </c>
      <c r="I105" s="145"/>
      <c r="J105" s="137">
        <v>18614300</v>
      </c>
      <c r="K105" s="139">
        <v>0.04</v>
      </c>
      <c r="L105" s="139">
        <v>0.03</v>
      </c>
      <c r="M105" s="149"/>
      <c r="N105" s="150"/>
      <c r="O105" s="150"/>
    </row>
    <row r="106" spans="1:15" ht="12.75" x14ac:dyDescent="0.2">
      <c r="A106" s="43">
        <v>73</v>
      </c>
      <c r="B106" s="78" t="s">
        <v>59</v>
      </c>
      <c r="C106" s="129" t="s">
        <v>187</v>
      </c>
      <c r="D106" s="79">
        <v>29790000</v>
      </c>
      <c r="E106" s="80"/>
      <c r="F106" s="79">
        <v>500000</v>
      </c>
      <c r="H106" s="137">
        <f t="shared" si="15"/>
        <v>29290000</v>
      </c>
      <c r="I106" s="145"/>
      <c r="J106" s="137">
        <v>26361000</v>
      </c>
      <c r="K106" s="139">
        <v>0.05</v>
      </c>
      <c r="L106" s="139">
        <v>0.1</v>
      </c>
      <c r="M106" s="149"/>
      <c r="N106" s="150"/>
      <c r="O106" s="150"/>
    </row>
    <row r="107" spans="1:15" ht="12.75" x14ac:dyDescent="0.2">
      <c r="A107" s="43">
        <v>74</v>
      </c>
      <c r="B107" s="78" t="s">
        <v>60</v>
      </c>
      <c r="C107" s="129" t="s">
        <v>188</v>
      </c>
      <c r="D107" s="79">
        <v>32490000</v>
      </c>
      <c r="E107" s="80"/>
      <c r="F107" s="79">
        <v>1800000</v>
      </c>
      <c r="H107" s="137">
        <f t="shared" si="15"/>
        <v>30690000</v>
      </c>
      <c r="I107" s="145"/>
      <c r="J107" s="137">
        <v>27621000</v>
      </c>
      <c r="K107" s="139">
        <v>0.05</v>
      </c>
      <c r="L107" s="139">
        <v>0.1</v>
      </c>
      <c r="M107" s="149"/>
      <c r="N107" s="150"/>
      <c r="O107" s="150"/>
    </row>
    <row r="108" spans="1:15" ht="12.75" x14ac:dyDescent="0.2">
      <c r="A108" s="43">
        <v>75</v>
      </c>
      <c r="B108" s="78" t="s">
        <v>404</v>
      </c>
      <c r="C108" s="129" t="s">
        <v>346</v>
      </c>
      <c r="D108" s="79">
        <v>32490000</v>
      </c>
      <c r="E108" s="80"/>
      <c r="F108" s="79">
        <v>1800000</v>
      </c>
      <c r="H108" s="137">
        <f t="shared" si="15"/>
        <v>30690000</v>
      </c>
      <c r="I108" s="145"/>
      <c r="J108" s="137">
        <v>27641605.739</v>
      </c>
      <c r="K108" s="139">
        <v>0.05</v>
      </c>
      <c r="L108" s="139">
        <v>9.9328584587813615E-2</v>
      </c>
      <c r="M108" s="149"/>
      <c r="N108" s="150"/>
      <c r="O108" s="150"/>
    </row>
    <row r="109" spans="1:15" x14ac:dyDescent="0.2">
      <c r="B109" s="82"/>
      <c r="C109" s="129"/>
      <c r="D109" s="130"/>
      <c r="E109" s="80"/>
      <c r="F109" s="83"/>
      <c r="H109" s="131"/>
      <c r="I109" s="145"/>
      <c r="J109" s="131"/>
      <c r="K109" s="83"/>
      <c r="L109" s="140"/>
      <c r="M109" s="149"/>
      <c r="N109" s="150"/>
      <c r="O109" s="150"/>
    </row>
    <row r="110" spans="1:15" ht="15" x14ac:dyDescent="0.2">
      <c r="B110" s="52" t="s">
        <v>328</v>
      </c>
      <c r="C110" s="129"/>
      <c r="D110" s="66"/>
      <c r="F110" s="73"/>
      <c r="H110" s="132"/>
      <c r="I110" s="145"/>
      <c r="J110" s="132"/>
      <c r="K110" s="127"/>
      <c r="L110" s="144"/>
      <c r="M110" s="149"/>
      <c r="N110" s="150"/>
      <c r="O110" s="150"/>
    </row>
    <row r="111" spans="1:15" ht="12.75" x14ac:dyDescent="0.2">
      <c r="A111" s="43">
        <v>76</v>
      </c>
      <c r="B111" s="78" t="s">
        <v>326</v>
      </c>
      <c r="C111" s="129" t="s">
        <v>327</v>
      </c>
      <c r="D111" s="79">
        <v>24621100</v>
      </c>
      <c r="E111" s="80"/>
      <c r="F111" s="79">
        <v>0</v>
      </c>
      <c r="H111" s="79">
        <f t="shared" ref="H111" si="16">D111-F111</f>
        <v>24621100</v>
      </c>
      <c r="I111" s="145"/>
      <c r="J111" s="137">
        <v>22158990</v>
      </c>
      <c r="K111" s="139">
        <v>0.05</v>
      </c>
      <c r="L111" s="139">
        <v>0.1</v>
      </c>
      <c r="M111" s="149"/>
      <c r="N111" s="150"/>
      <c r="O111" s="150"/>
    </row>
    <row r="112" spans="1:15" x14ac:dyDescent="0.2">
      <c r="I112" s="145"/>
      <c r="M112" s="149"/>
      <c r="N112" s="150"/>
      <c r="O112" s="150"/>
    </row>
    <row r="113" spans="1:15" ht="15" x14ac:dyDescent="0.2">
      <c r="B113" s="52" t="s">
        <v>196</v>
      </c>
      <c r="C113" s="129"/>
      <c r="D113" s="66"/>
      <c r="F113" s="73"/>
      <c r="H113" s="132"/>
      <c r="I113" s="145"/>
      <c r="J113" s="132"/>
      <c r="K113" s="127"/>
      <c r="L113" s="144"/>
      <c r="M113" s="149"/>
      <c r="N113" s="150"/>
      <c r="O113" s="150"/>
    </row>
    <row r="114" spans="1:15" ht="12.75" x14ac:dyDescent="0.2">
      <c r="A114" s="43">
        <v>77</v>
      </c>
      <c r="B114" s="78" t="s">
        <v>197</v>
      </c>
      <c r="C114" s="129" t="s">
        <v>205</v>
      </c>
      <c r="D114" s="79">
        <v>20790000</v>
      </c>
      <c r="E114" s="80"/>
      <c r="F114" s="79">
        <v>400000</v>
      </c>
      <c r="H114" s="137">
        <f t="shared" ref="H114:H115" si="17">D114-F114</f>
        <v>20390000</v>
      </c>
      <c r="I114" s="145"/>
      <c r="J114" s="137">
        <v>19357423</v>
      </c>
      <c r="K114" s="139">
        <v>0.04</v>
      </c>
      <c r="L114" s="139">
        <v>5.0639999999999998E-2</v>
      </c>
      <c r="M114" s="149"/>
      <c r="N114" s="150"/>
      <c r="O114" s="150"/>
    </row>
    <row r="115" spans="1:15" ht="12.75" x14ac:dyDescent="0.2">
      <c r="A115" s="43">
        <v>78</v>
      </c>
      <c r="B115" s="78" t="s">
        <v>199</v>
      </c>
      <c r="C115" s="129" t="s">
        <v>207</v>
      </c>
      <c r="D115" s="79">
        <v>25990000</v>
      </c>
      <c r="E115" s="80"/>
      <c r="F115" s="79">
        <v>600000</v>
      </c>
      <c r="H115" s="137">
        <f t="shared" si="17"/>
        <v>25390000</v>
      </c>
      <c r="I115" s="145"/>
      <c r="J115" s="137">
        <v>23467701</v>
      </c>
      <c r="K115" s="139">
        <v>0.04</v>
      </c>
      <c r="L115" s="139">
        <v>7.571E-2</v>
      </c>
      <c r="M115" s="149"/>
      <c r="N115" s="150"/>
      <c r="O115" s="150"/>
    </row>
    <row r="116" spans="1:15" x14ac:dyDescent="0.2">
      <c r="I116" s="145"/>
      <c r="M116" s="149"/>
      <c r="N116" s="150"/>
      <c r="O116" s="150"/>
    </row>
    <row r="117" spans="1:15" ht="15" x14ac:dyDescent="0.2">
      <c r="B117" s="52" t="s">
        <v>61</v>
      </c>
      <c r="C117" s="129"/>
      <c r="D117" s="66"/>
      <c r="F117" s="73"/>
      <c r="H117" s="132"/>
      <c r="I117" s="145"/>
      <c r="J117" s="132"/>
      <c r="K117" s="127"/>
      <c r="L117" s="144"/>
      <c r="M117" s="149"/>
      <c r="N117" s="150"/>
      <c r="O117" s="150"/>
    </row>
    <row r="118" spans="1:15" ht="12.75" x14ac:dyDescent="0.2">
      <c r="A118" s="43">
        <v>79</v>
      </c>
      <c r="B118" s="78" t="s">
        <v>62</v>
      </c>
      <c r="C118" s="129" t="s">
        <v>400</v>
      </c>
      <c r="D118" s="79">
        <v>18490000</v>
      </c>
      <c r="E118" s="80"/>
      <c r="F118" s="79">
        <v>500000</v>
      </c>
      <c r="H118" s="137">
        <f t="shared" ref="H118" si="18">D118-F118</f>
        <v>17990000</v>
      </c>
      <c r="I118" s="145"/>
      <c r="J118" s="137">
        <v>16570055</v>
      </c>
      <c r="K118" s="139">
        <v>0.04</v>
      </c>
      <c r="L118" s="139">
        <v>7.893E-2</v>
      </c>
      <c r="M118" s="149"/>
      <c r="N118" s="150"/>
      <c r="O118" s="150"/>
    </row>
    <row r="119" spans="1:15" x14ac:dyDescent="0.2">
      <c r="N119" s="150"/>
    </row>
    <row r="120" spans="1:15" x14ac:dyDescent="0.2">
      <c r="N120" s="150"/>
    </row>
    <row r="121" spans="1:15" x14ac:dyDescent="0.2">
      <c r="N121" s="150"/>
    </row>
  </sheetData>
  <mergeCells count="4">
    <mergeCell ref="D1:K1"/>
    <mergeCell ref="J4:J5"/>
    <mergeCell ref="K4:K5"/>
    <mergeCell ref="L4:L5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111"/>
  <sheetViews>
    <sheetView topLeftCell="B1" zoomScale="90" zoomScaleNormal="90" workbookViewId="0" xr3:uid="{842E5F09-E766-5B8D-85AF-A39847EA96FD}">
      <pane xSplit="3" ySplit="8" topLeftCell="E57" activePane="bottomRight" state="frozen"/>
      <selection activeCell="B5" sqref="B5"/>
      <selection pane="bottomLeft" activeCell="B5" sqref="B5"/>
      <selection pane="topRight" activeCell="B5" sqref="B5"/>
      <selection pane="bottomRight" activeCell="E26" sqref="E26"/>
    </sheetView>
  </sheetViews>
  <sheetFormatPr defaultColWidth="11.43359375" defaultRowHeight="15" x14ac:dyDescent="0.2"/>
  <cols>
    <col min="1" max="1" width="2.5546875" style="92" customWidth="1"/>
    <col min="2" max="2" width="14.390625" style="92" customWidth="1"/>
    <col min="3" max="3" width="14.125" style="92" customWidth="1"/>
    <col min="4" max="4" width="2.015625" style="113" customWidth="1"/>
    <col min="5" max="5" width="48.83203125" style="92" bestFit="1" customWidth="1"/>
    <col min="6" max="6" width="1.4765625" style="92" customWidth="1"/>
    <col min="7" max="7" width="13.98828125" style="92" bestFit="1" customWidth="1"/>
    <col min="8" max="8" width="1.74609375" style="92" customWidth="1"/>
    <col min="9" max="9" width="11.43359375" style="92" customWidth="1"/>
    <col min="10" max="10" width="1.74609375" style="92" customWidth="1"/>
    <col min="11" max="11" width="18.5625" style="92" customWidth="1"/>
    <col min="12" max="12" width="12.375" style="92" customWidth="1"/>
    <col min="13" max="16384" width="11.43359375" style="92"/>
  </cols>
  <sheetData>
    <row r="1" spans="1:12" ht="21" x14ac:dyDescent="0.2">
      <c r="A1" s="89"/>
      <c r="B1" s="89"/>
      <c r="C1" s="89"/>
      <c r="D1" s="111"/>
      <c r="E1" s="91"/>
      <c r="F1" s="91"/>
      <c r="G1" s="91"/>
      <c r="H1" s="91"/>
      <c r="I1" s="91"/>
      <c r="J1" s="91"/>
    </row>
    <row r="2" spans="1:12" ht="21" x14ac:dyDescent="0.2">
      <c r="A2" s="89"/>
      <c r="B2" s="89"/>
      <c r="C2" s="89"/>
      <c r="D2" s="112"/>
      <c r="E2" s="91"/>
      <c r="F2" s="91"/>
      <c r="G2" s="91"/>
      <c r="H2" s="91"/>
      <c r="I2" s="91"/>
      <c r="J2" s="91"/>
    </row>
    <row r="3" spans="1:12" ht="23.25" x14ac:dyDescent="0.2">
      <c r="A3" s="89"/>
      <c r="B3" s="89"/>
      <c r="C3" s="89"/>
      <c r="D3" s="112"/>
      <c r="E3" s="118" t="str">
        <f>'LPF 04-18'!I1</f>
        <v>PRECIOS SUGERIDOS DE VENTA FLEETSALE N° 04 -2018</v>
      </c>
      <c r="F3" s="118"/>
      <c r="G3" s="118"/>
      <c r="H3" s="118"/>
      <c r="I3" s="118"/>
      <c r="J3" s="118"/>
    </row>
    <row r="4" spans="1:12" ht="23.25" x14ac:dyDescent="0.2">
      <c r="A4" s="89"/>
      <c r="B4" s="89"/>
      <c r="C4" s="89"/>
      <c r="D4" s="112"/>
      <c r="E4" s="155" t="str">
        <f>'Bonos BV LPF 04-18'!D2</f>
        <v>Vigencia: desde 09 de Julio de 2018</v>
      </c>
      <c r="F4" s="155"/>
      <c r="G4" s="155"/>
      <c r="H4" s="155"/>
      <c r="I4" s="155"/>
      <c r="J4" s="93"/>
    </row>
    <row r="5" spans="1:12" ht="21" x14ac:dyDescent="0.2">
      <c r="A5" s="89"/>
      <c r="B5" s="89"/>
      <c r="C5" s="89"/>
      <c r="D5" s="112"/>
      <c r="F5" s="117"/>
      <c r="G5" s="117"/>
      <c r="H5" s="117"/>
      <c r="I5" s="117"/>
      <c r="J5" s="117"/>
    </row>
    <row r="6" spans="1:12" ht="10.5" customHeight="1" x14ac:dyDescent="0.2">
      <c r="A6" s="89"/>
      <c r="B6" s="89"/>
      <c r="C6" s="89"/>
      <c r="D6" s="112"/>
      <c r="E6" s="102"/>
      <c r="F6" s="91"/>
      <c r="G6" s="91"/>
      <c r="H6" s="91"/>
      <c r="I6" s="91"/>
      <c r="J6" s="91"/>
    </row>
    <row r="7" spans="1:12" ht="21" customHeight="1" x14ac:dyDescent="0.2">
      <c r="A7" s="89"/>
      <c r="B7" s="89"/>
      <c r="C7" s="89"/>
      <c r="D7" s="111"/>
      <c r="E7"/>
      <c r="F7" s="94"/>
      <c r="G7" s="95"/>
      <c r="H7" s="96"/>
      <c r="I7" s="95"/>
      <c r="J7" s="96"/>
    </row>
    <row r="8" spans="1:12" ht="25.5" x14ac:dyDescent="0.2">
      <c r="A8" s="90" t="s">
        <v>67</v>
      </c>
      <c r="B8" s="121" t="s">
        <v>68</v>
      </c>
      <c r="C8" s="122" t="s">
        <v>69</v>
      </c>
      <c r="D8" s="111" t="s">
        <v>70</v>
      </c>
      <c r="E8" s="109" t="s">
        <v>32</v>
      </c>
      <c r="F8" s="65"/>
      <c r="G8" s="97" t="s">
        <v>34</v>
      </c>
      <c r="H8" s="77" t="s">
        <v>67</v>
      </c>
      <c r="I8" s="68" t="s">
        <v>35</v>
      </c>
      <c r="J8" s="77" t="s">
        <v>67</v>
      </c>
      <c r="K8" s="98" t="s">
        <v>158</v>
      </c>
      <c r="L8" s="124" t="s">
        <v>159</v>
      </c>
    </row>
    <row r="9" spans="1:12" ht="15.75" customHeight="1" x14ac:dyDescent="0.2">
      <c r="A9" s="90"/>
      <c r="B9" s="123" t="s">
        <v>87</v>
      </c>
      <c r="C9" s="123" t="s">
        <v>267</v>
      </c>
      <c r="D9" s="146" t="s">
        <v>264</v>
      </c>
      <c r="E9" s="110" t="s">
        <v>263</v>
      </c>
      <c r="F9" s="89"/>
      <c r="G9" s="99">
        <f>VLOOKUP(E9,'Bonos BV LPF 04-18'!$B$6:$D$150,3,0)</f>
        <v>12390000</v>
      </c>
      <c r="H9" s="100"/>
      <c r="I9" s="99">
        <f>VLOOKUP(E9,'Bonos BV LPF 04-18'!$B$6:$F$150,5,0)</f>
        <v>950000</v>
      </c>
      <c r="J9" s="101"/>
      <c r="K9" s="134">
        <f>VLOOKUP(E9,'Bonos BV LPF 04-18'!$B$7:$J$150,9,0)</f>
        <v>10857204</v>
      </c>
      <c r="L9" s="135">
        <f>VLOOKUP(E9,'Bonos BV LPF 04-18'!$B$7:$K$150,10,0)</f>
        <v>0.04</v>
      </c>
    </row>
    <row r="10" spans="1:12" ht="15.75" customHeight="1" x14ac:dyDescent="0.2">
      <c r="A10" s="90"/>
      <c r="B10" s="123" t="s">
        <v>87</v>
      </c>
      <c r="C10" s="123" t="s">
        <v>86</v>
      </c>
      <c r="D10" s="146" t="s">
        <v>179</v>
      </c>
      <c r="E10" s="110" t="s">
        <v>51</v>
      </c>
      <c r="F10" s="89"/>
      <c r="G10" s="99">
        <f>VLOOKUP(E10,'Bonos BV LPF 04-18'!$B$6:$D$150,3,0)</f>
        <v>13690000</v>
      </c>
      <c r="H10" s="100"/>
      <c r="I10" s="99">
        <f>VLOOKUP(E10,'Bonos BV LPF 04-18'!$B$6:$F$150,5,0)</f>
        <v>1250000</v>
      </c>
      <c r="J10" s="101"/>
      <c r="K10" s="134">
        <f>VLOOKUP(E10,'Bonos BV LPF 04-18'!$B$7:$J$150,9,0)</f>
        <v>11888677</v>
      </c>
      <c r="L10" s="135">
        <f>VLOOKUP(E10,'Bonos BV LPF 04-18'!$B$7:$K$150,10,0)</f>
        <v>0.04</v>
      </c>
    </row>
    <row r="11" spans="1:12" ht="15.75" customHeight="1" x14ac:dyDescent="0.2">
      <c r="A11" s="90"/>
      <c r="B11" s="123" t="s">
        <v>87</v>
      </c>
      <c r="C11" s="123" t="s">
        <v>365</v>
      </c>
      <c r="D11" s="146" t="s">
        <v>366</v>
      </c>
      <c r="E11" s="110" t="s">
        <v>356</v>
      </c>
      <c r="F11" s="89"/>
      <c r="G11" s="99">
        <f>VLOOKUP(E11,'Bonos BV LPF 04-18'!$B$6:$D$150,3,0)</f>
        <v>12390000</v>
      </c>
      <c r="H11" s="100"/>
      <c r="I11" s="99">
        <f>VLOOKUP(E11,'Bonos BV LPF 04-18'!$B$6:$F$150,5,0)</f>
        <v>1450000</v>
      </c>
      <c r="J11" s="101"/>
      <c r="K11" s="134">
        <f>VLOOKUP(E11,'Bonos BV LPF 04-18'!$B$7:$J$150,9,0)</f>
        <v>10548166</v>
      </c>
      <c r="L11" s="135">
        <f>VLOOKUP(E11,'Bonos BV LPF 04-18'!$B$7:$K$150,10,0)</f>
        <v>0.05</v>
      </c>
    </row>
    <row r="12" spans="1:12" ht="15.75" customHeight="1" x14ac:dyDescent="0.2">
      <c r="A12" s="90"/>
      <c r="B12" s="123" t="s">
        <v>87</v>
      </c>
      <c r="C12" s="123" t="s">
        <v>347</v>
      </c>
      <c r="D12" s="146" t="s">
        <v>339</v>
      </c>
      <c r="E12" s="110" t="s">
        <v>330</v>
      </c>
      <c r="F12" s="89"/>
      <c r="G12" s="99">
        <f>VLOOKUP(E12,'Bonos BV LPF 04-18'!$B$6:$D$150,3,0)</f>
        <v>13690000</v>
      </c>
      <c r="H12" s="100"/>
      <c r="I12" s="99">
        <f>VLOOKUP(E12,'Bonos BV LPF 04-18'!$B$6:$F$150,5,0)</f>
        <v>1050000</v>
      </c>
      <c r="J12" s="101"/>
      <c r="K12" s="134">
        <f>VLOOKUP(E12,'Bonos BV LPF 04-18'!$B$7:$J$150,9,0)</f>
        <v>11986096</v>
      </c>
      <c r="L12" s="135">
        <f>VLOOKUP(E12,'Bonos BV LPF 04-18'!$B$7:$K$150,10,0)</f>
        <v>0.05</v>
      </c>
    </row>
    <row r="13" spans="1:12" ht="15.75" customHeight="1" x14ac:dyDescent="0.2">
      <c r="A13" s="90"/>
      <c r="B13" s="123" t="s">
        <v>85</v>
      </c>
      <c r="C13" s="123" t="s">
        <v>86</v>
      </c>
      <c r="D13" s="146" t="s">
        <v>180</v>
      </c>
      <c r="E13" s="110" t="s">
        <v>52</v>
      </c>
      <c r="F13" s="89"/>
      <c r="G13" s="99">
        <f>VLOOKUP(E13,'Bonos BV LPF 04-18'!$B$6:$D$150,3,0)</f>
        <v>14390000</v>
      </c>
      <c r="H13" s="100"/>
      <c r="I13" s="99">
        <f>VLOOKUP(E13,'Bonos BV LPF 04-18'!$B$6:$F$150,5,0)</f>
        <v>450000</v>
      </c>
      <c r="J13" s="101"/>
      <c r="K13" s="134">
        <f>VLOOKUP(E13,'Bonos BV LPF 04-18'!$B$7:$J$150,9,0)</f>
        <v>12496233</v>
      </c>
      <c r="L13" s="135">
        <f>VLOOKUP(E13,'Bonos BV LPF 04-18'!$B$7:$K$150,10,0)</f>
        <v>0.04</v>
      </c>
    </row>
    <row r="14" spans="1:12" ht="15.75" customHeight="1" x14ac:dyDescent="0.2">
      <c r="A14" s="90"/>
      <c r="B14" s="123" t="s">
        <v>85</v>
      </c>
      <c r="C14" s="123" t="s">
        <v>347</v>
      </c>
      <c r="D14" s="146" t="s">
        <v>340</v>
      </c>
      <c r="E14" s="110" t="s">
        <v>331</v>
      </c>
      <c r="F14" s="89"/>
      <c r="G14" s="99">
        <f>VLOOKUP(E14,'Bonos BV LPF 04-18'!$B$6:$D$150,3,0)</f>
        <v>14390000</v>
      </c>
      <c r="H14" s="100"/>
      <c r="I14" s="99">
        <f>VLOOKUP(E14,'Bonos BV LPF 04-18'!$B$6:$F$150,5,0)</f>
        <v>250000</v>
      </c>
      <c r="J14" s="101"/>
      <c r="K14" s="134">
        <f>VLOOKUP(E14,'Bonos BV LPF 04-18'!$B$7:$J$150,9,0)</f>
        <v>12726000</v>
      </c>
      <c r="L14" s="135">
        <f>VLOOKUP(E14,'Bonos BV LPF 04-18'!$B$7:$K$150,10,0)</f>
        <v>0.05</v>
      </c>
    </row>
    <row r="15" spans="1:12" ht="15.75" customHeight="1" x14ac:dyDescent="0.2">
      <c r="A15" s="90"/>
      <c r="B15" s="123" t="s">
        <v>97</v>
      </c>
      <c r="C15" s="123" t="s">
        <v>98</v>
      </c>
      <c r="D15" s="146" t="s">
        <v>170</v>
      </c>
      <c r="E15" s="110" t="s">
        <v>64</v>
      </c>
      <c r="F15" s="89"/>
      <c r="G15" s="99">
        <f>VLOOKUP(E15,'Bonos BV LPF 04-18'!$B$6:$D$150,3,0)</f>
        <v>7490000</v>
      </c>
      <c r="H15" s="100"/>
      <c r="I15" s="99">
        <f>VLOOKUP(E15,'Bonos BV LPF 04-18'!$B$6:$F$150,5,0)</f>
        <v>400000</v>
      </c>
      <c r="J15" s="101"/>
      <c r="K15" s="134">
        <f>VLOOKUP(E15,'Bonos BV LPF 04-18'!$B$7:$J$150,9,0)</f>
        <v>6877300</v>
      </c>
      <c r="L15" s="135">
        <f>VLOOKUP(E15,'Bonos BV LPF 04-18'!$B$7:$K$150,10,0)</f>
        <v>0.04</v>
      </c>
    </row>
    <row r="16" spans="1:12" ht="15.75" customHeight="1" x14ac:dyDescent="0.2">
      <c r="A16" s="90"/>
      <c r="B16" s="123" t="s">
        <v>97</v>
      </c>
      <c r="C16" s="123" t="s">
        <v>99</v>
      </c>
      <c r="D16" s="146" t="s">
        <v>169</v>
      </c>
      <c r="E16" s="110" t="s">
        <v>63</v>
      </c>
      <c r="F16" s="89"/>
      <c r="G16" s="99">
        <f>VLOOKUP(E16,'Bonos BV LPF 04-18'!$B$6:$D$150,3,0)</f>
        <v>7290000</v>
      </c>
      <c r="H16" s="100"/>
      <c r="I16" s="99">
        <f>VLOOKUP(E16,'Bonos BV LPF 04-18'!$B$6:$F$150,5,0)</f>
        <v>400000</v>
      </c>
      <c r="J16" s="101"/>
      <c r="K16" s="134">
        <f>VLOOKUP(E16,'Bonos BV LPF 04-18'!$B$7:$J$150,9,0)</f>
        <v>6561617</v>
      </c>
      <c r="L16" s="135">
        <f>VLOOKUP(E16,'Bonos BV LPF 04-18'!$B$7:$K$150,10,0)</f>
        <v>0.04</v>
      </c>
    </row>
    <row r="17" spans="1:12" ht="15.75" customHeight="1" x14ac:dyDescent="0.2">
      <c r="A17" s="90"/>
      <c r="B17" s="123" t="s">
        <v>97</v>
      </c>
      <c r="C17" s="123" t="s">
        <v>100</v>
      </c>
      <c r="D17" s="146" t="s">
        <v>172</v>
      </c>
      <c r="E17" s="110" t="s">
        <v>66</v>
      </c>
      <c r="F17" s="89"/>
      <c r="G17" s="99">
        <f>VLOOKUP(E17,'Bonos BV LPF 04-18'!$B$6:$D$150,3,0)</f>
        <v>8490000</v>
      </c>
      <c r="H17" s="100"/>
      <c r="I17" s="99">
        <f>VLOOKUP(E17,'Bonos BV LPF 04-18'!$B$6:$F$150,5,0)</f>
        <v>500000</v>
      </c>
      <c r="J17" s="101"/>
      <c r="K17" s="134">
        <f>VLOOKUP(E17,'Bonos BV LPF 04-18'!$B$7:$J$150,9,0)</f>
        <v>7750300</v>
      </c>
      <c r="L17" s="135">
        <f>VLOOKUP(E17,'Bonos BV LPF 04-18'!$B$7:$K$150,10,0)</f>
        <v>0.04</v>
      </c>
    </row>
    <row r="18" spans="1:12" ht="15.75" customHeight="1" x14ac:dyDescent="0.2">
      <c r="A18" s="90"/>
      <c r="B18" s="123" t="s">
        <v>97</v>
      </c>
      <c r="C18" s="123" t="s">
        <v>101</v>
      </c>
      <c r="D18" s="146" t="s">
        <v>171</v>
      </c>
      <c r="E18" s="110" t="s">
        <v>65</v>
      </c>
      <c r="F18" s="89"/>
      <c r="G18" s="99">
        <f>VLOOKUP(E18,'Bonos BV LPF 04-18'!$B$6:$D$150,3,0)</f>
        <v>8090000</v>
      </c>
      <c r="H18" s="100"/>
      <c r="I18" s="99">
        <f>VLOOKUP(E18,'Bonos BV LPF 04-18'!$B$6:$F$150,5,0)</f>
        <v>500000</v>
      </c>
      <c r="J18" s="101"/>
      <c r="K18" s="134">
        <f>VLOOKUP(E18,'Bonos BV LPF 04-18'!$B$7:$J$150,9,0)</f>
        <v>7362300</v>
      </c>
      <c r="L18" s="135">
        <f>VLOOKUP(E18,'Bonos BV LPF 04-18'!$B$7:$K$150,10,0)</f>
        <v>0.04</v>
      </c>
    </row>
    <row r="19" spans="1:12" ht="15.75" customHeight="1" x14ac:dyDescent="0.2">
      <c r="A19" s="90"/>
      <c r="B19" s="123" t="s">
        <v>90</v>
      </c>
      <c r="C19" s="123" t="s">
        <v>91</v>
      </c>
      <c r="D19" s="146" t="s">
        <v>164</v>
      </c>
      <c r="E19" s="110" t="s">
        <v>36</v>
      </c>
      <c r="F19" s="89"/>
      <c r="G19" s="99">
        <f>VLOOKUP(E19,'Bonos BV LPF 04-18'!$B$6:$D$150,3,0)</f>
        <v>6690000</v>
      </c>
      <c r="H19" s="100"/>
      <c r="I19" s="99">
        <f>VLOOKUP(E19,'Bonos BV LPF 04-18'!$B$6:$F$150,5,0)</f>
        <v>1000000</v>
      </c>
      <c r="J19" s="101"/>
      <c r="K19" s="134">
        <f>VLOOKUP(E19,'Bonos BV LPF 04-18'!$B$7:$J$150,9,0)</f>
        <v>5519300</v>
      </c>
      <c r="L19" s="135">
        <f>VLOOKUP(E19,'Bonos BV LPF 04-18'!$B$7:$K$150,10,0)</f>
        <v>0.04</v>
      </c>
    </row>
    <row r="20" spans="1:12" ht="15.75" customHeight="1" x14ac:dyDescent="0.2">
      <c r="A20" s="90"/>
      <c r="B20" s="123" t="s">
        <v>90</v>
      </c>
      <c r="C20" s="123" t="s">
        <v>92</v>
      </c>
      <c r="D20" s="146" t="s">
        <v>165</v>
      </c>
      <c r="E20" s="110" t="s">
        <v>37</v>
      </c>
      <c r="F20" s="89"/>
      <c r="G20" s="99">
        <f>VLOOKUP(E20,'Bonos BV LPF 04-18'!$B$6:$D$150,3,0)</f>
        <v>7590000</v>
      </c>
      <c r="H20" s="100"/>
      <c r="I20" s="99">
        <f>VLOOKUP(E20,'Bonos BV LPF 04-18'!$B$6:$F$150,5,0)</f>
        <v>1800000</v>
      </c>
      <c r="J20" s="101"/>
      <c r="K20" s="134">
        <f>VLOOKUP(E20,'Bonos BV LPF 04-18'!$B$7:$J$150,9,0)</f>
        <v>5616300</v>
      </c>
      <c r="L20" s="135">
        <f>VLOOKUP(E20,'Bonos BV LPF 04-18'!$B$7:$K$150,10,0)</f>
        <v>0.04</v>
      </c>
    </row>
    <row r="21" spans="1:12" ht="15.75" customHeight="1" x14ac:dyDescent="0.2">
      <c r="A21" s="90"/>
      <c r="B21" s="123" t="s">
        <v>93</v>
      </c>
      <c r="C21" s="123" t="s">
        <v>156</v>
      </c>
      <c r="D21" s="146" t="s">
        <v>167</v>
      </c>
      <c r="E21" s="110" t="s">
        <v>157</v>
      </c>
      <c r="F21" s="89"/>
      <c r="G21" s="99">
        <f>VLOOKUP(E21,'Bonos BV LPF 04-18'!$B$6:$D$150,3,0)</f>
        <v>8490000</v>
      </c>
      <c r="H21" s="100"/>
      <c r="I21" s="99">
        <f>VLOOKUP(E21,'Bonos BV LPF 04-18'!$B$6:$F$150,5,0)</f>
        <v>1200000</v>
      </c>
      <c r="J21" s="101"/>
      <c r="K21" s="134">
        <f>VLOOKUP(E21,'Bonos BV LPF 04-18'!$B$7:$J$150,9,0)</f>
        <v>7071300</v>
      </c>
      <c r="L21" s="135">
        <f>VLOOKUP(E21,'Bonos BV LPF 04-18'!$B$7:$K$150,10,0)</f>
        <v>0.04</v>
      </c>
    </row>
    <row r="22" spans="1:12" ht="15.75" customHeight="1" x14ac:dyDescent="0.2">
      <c r="A22" s="90"/>
      <c r="B22" s="123" t="s">
        <v>93</v>
      </c>
      <c r="C22" s="123" t="s">
        <v>94</v>
      </c>
      <c r="D22" s="146" t="s">
        <v>166</v>
      </c>
      <c r="E22" s="110" t="s">
        <v>38</v>
      </c>
      <c r="F22" s="89"/>
      <c r="G22" s="99">
        <f>VLOOKUP(E22,'Bonos BV LPF 04-18'!$B$6:$D$150,3,0)</f>
        <v>8290000</v>
      </c>
      <c r="H22" s="100"/>
      <c r="I22" s="99">
        <f>VLOOKUP(E22,'Bonos BV LPF 04-18'!$B$6:$F$150,5,0)</f>
        <v>1500000</v>
      </c>
      <c r="J22" s="101"/>
      <c r="K22" s="134">
        <f>VLOOKUP(E22,'Bonos BV LPF 04-18'!$B$7:$J$150,9,0)</f>
        <v>6586300</v>
      </c>
      <c r="L22" s="135">
        <f>VLOOKUP(E22,'Bonos BV LPF 04-18'!$B$7:$K$150,10,0)</f>
        <v>0.04</v>
      </c>
    </row>
    <row r="23" spans="1:12" ht="15.75" customHeight="1" x14ac:dyDescent="0.2">
      <c r="A23" s="90"/>
      <c r="B23" s="123" t="s">
        <v>95</v>
      </c>
      <c r="C23" s="123" t="s">
        <v>96</v>
      </c>
      <c r="D23" s="146" t="s">
        <v>168</v>
      </c>
      <c r="E23" s="110" t="s">
        <v>39</v>
      </c>
      <c r="F23" s="89"/>
      <c r="G23" s="99">
        <f>VLOOKUP(E23,'Bonos BV LPF 04-18'!$B$6:$D$150,3,0)</f>
        <v>9290000</v>
      </c>
      <c r="H23" s="100"/>
      <c r="I23" s="99">
        <f>VLOOKUP(E23,'Bonos BV LPF 04-18'!$B$6:$F$150,5,0)</f>
        <v>0</v>
      </c>
      <c r="J23" s="101"/>
      <c r="K23" s="134">
        <f>VLOOKUP(E23,'Bonos BV LPF 04-18'!$B$7:$J$150,9,0)</f>
        <v>8361000</v>
      </c>
      <c r="L23" s="135">
        <f>VLOOKUP(E23,'Bonos BV LPF 04-18'!$B$7:$K$150,10,0)</f>
        <v>0.05</v>
      </c>
    </row>
    <row r="24" spans="1:12" ht="15.75" customHeight="1" x14ac:dyDescent="0.2">
      <c r="A24" s="90"/>
      <c r="B24" s="123" t="s">
        <v>102</v>
      </c>
      <c r="C24" s="123" t="s">
        <v>103</v>
      </c>
      <c r="D24" s="146" t="s">
        <v>188</v>
      </c>
      <c r="E24" s="110" t="s">
        <v>60</v>
      </c>
      <c r="F24" s="89"/>
      <c r="G24" s="99">
        <f>VLOOKUP(E24,'Bonos BV LPF 04-18'!$B$6:$D$150,3,0)</f>
        <v>32490000</v>
      </c>
      <c r="H24" s="100"/>
      <c r="I24" s="99">
        <f>VLOOKUP(E24,'Bonos BV LPF 04-18'!$B$6:$F$150,5,0)</f>
        <v>1800000</v>
      </c>
      <c r="J24" s="101"/>
      <c r="K24" s="134">
        <f>VLOOKUP(E24,'Bonos BV LPF 04-18'!$B$7:$J$150,9,0)</f>
        <v>27621000</v>
      </c>
      <c r="L24" s="135">
        <f>VLOOKUP(E24,'Bonos BV LPF 04-18'!$B$7:$K$150,10,0)</f>
        <v>0.05</v>
      </c>
    </row>
    <row r="25" spans="1:12" ht="15.75" customHeight="1" x14ac:dyDescent="0.2">
      <c r="A25" s="90"/>
      <c r="B25" s="123" t="s">
        <v>102</v>
      </c>
      <c r="C25" s="123" t="s">
        <v>104</v>
      </c>
      <c r="D25" s="146" t="s">
        <v>187</v>
      </c>
      <c r="E25" s="110" t="s">
        <v>59</v>
      </c>
      <c r="F25" s="89"/>
      <c r="G25" s="99">
        <f>VLOOKUP(E25,'Bonos BV LPF 04-18'!$B$6:$D$150,3,0)</f>
        <v>29790000</v>
      </c>
      <c r="H25" s="100"/>
      <c r="I25" s="99">
        <f>VLOOKUP(E25,'Bonos BV LPF 04-18'!$B$6:$F$150,5,0)</f>
        <v>500000</v>
      </c>
      <c r="J25" s="101"/>
      <c r="K25" s="134">
        <f>VLOOKUP(E25,'Bonos BV LPF 04-18'!$B$7:$J$150,9,0)</f>
        <v>26361000</v>
      </c>
      <c r="L25" s="135">
        <f>VLOOKUP(E25,'Bonos BV LPF 04-18'!$B$7:$K$150,10,0)</f>
        <v>0.05</v>
      </c>
    </row>
    <row r="26" spans="1:12" ht="15.75" customHeight="1" x14ac:dyDescent="0.2">
      <c r="A26" s="90"/>
      <c r="B26" s="123" t="s">
        <v>102</v>
      </c>
      <c r="C26" s="123" t="s">
        <v>348</v>
      </c>
      <c r="D26" s="146" t="s">
        <v>346</v>
      </c>
      <c r="E26" s="110" t="s">
        <v>404</v>
      </c>
      <c r="F26" s="89"/>
      <c r="G26" s="99">
        <f>VLOOKUP(E26,'Bonos BV LPF 04-18'!$B$6:$D$150,3,0)</f>
        <v>32490000</v>
      </c>
      <c r="H26" s="100"/>
      <c r="I26" s="99">
        <f>VLOOKUP(E26,'Bonos BV LPF 04-18'!$B$6:$F$150,5,0)</f>
        <v>1800000</v>
      </c>
      <c r="J26" s="101"/>
      <c r="K26" s="134">
        <f>VLOOKUP(E26,'Bonos BV LPF 04-18'!$B$7:$J$150,9,0)</f>
        <v>27641605.739</v>
      </c>
      <c r="L26" s="135">
        <f>VLOOKUP(E26,'Bonos BV LPF 04-18'!$B$7:$K$150,10,0)</f>
        <v>0.05</v>
      </c>
    </row>
    <row r="27" spans="1:12" ht="15.75" customHeight="1" x14ac:dyDescent="0.2">
      <c r="A27" s="90"/>
      <c r="B27" s="123" t="s">
        <v>105</v>
      </c>
      <c r="C27" s="123" t="s">
        <v>202</v>
      </c>
      <c r="D27" s="146" t="s">
        <v>200</v>
      </c>
      <c r="E27" s="110" t="s">
        <v>201</v>
      </c>
      <c r="F27" s="89"/>
      <c r="G27" s="99">
        <f>VLOOKUP(E27,'Bonos BV LPF 04-18'!$B$6:$D$150,3,0)</f>
        <v>20990000</v>
      </c>
      <c r="H27" s="100"/>
      <c r="I27" s="99">
        <f>VLOOKUP(E27,'Bonos BV LPF 04-18'!$B$6:$F$150,5,0)</f>
        <v>1800000</v>
      </c>
      <c r="J27" s="101"/>
      <c r="K27" s="134">
        <f>VLOOKUP(E27,'Bonos BV LPF 04-18'!$B$7:$J$150,9,0)</f>
        <v>18614300</v>
      </c>
      <c r="L27" s="135">
        <f>VLOOKUP(E27,'Bonos BV LPF 04-18'!$B$7:$K$150,10,0)</f>
        <v>0.04</v>
      </c>
    </row>
    <row r="28" spans="1:12" ht="15.75" customHeight="1" x14ac:dyDescent="0.2">
      <c r="A28" s="90"/>
      <c r="B28" s="123" t="s">
        <v>108</v>
      </c>
      <c r="C28" s="123" t="s">
        <v>308</v>
      </c>
      <c r="D28" s="146" t="s">
        <v>306</v>
      </c>
      <c r="E28" s="110" t="s">
        <v>49</v>
      </c>
      <c r="F28" s="89"/>
      <c r="G28" s="99">
        <f>VLOOKUP(E28,'Bonos BV LPF 04-18'!$B$6:$D$150,3,0)</f>
        <v>11690000</v>
      </c>
      <c r="H28" s="100"/>
      <c r="I28" s="99">
        <f>VLOOKUP(E28,'Bonos BV LPF 04-18'!$B$6:$F$150,5,0)</f>
        <v>800000</v>
      </c>
      <c r="J28" s="101"/>
      <c r="K28" s="134">
        <f>VLOOKUP(E28,'Bonos BV LPF 04-18'!$B$7:$J$150,9,0)</f>
        <v>10166451</v>
      </c>
      <c r="L28" s="135">
        <f>VLOOKUP(E28,'Bonos BV LPF 04-18'!$B$7:$K$150,10,0)</f>
        <v>0.04</v>
      </c>
    </row>
    <row r="29" spans="1:12" ht="15.75" customHeight="1" x14ac:dyDescent="0.2">
      <c r="A29" s="90"/>
      <c r="B29" s="123" t="s">
        <v>108</v>
      </c>
      <c r="C29" s="123" t="s">
        <v>107</v>
      </c>
      <c r="D29" s="146" t="s">
        <v>367</v>
      </c>
      <c r="E29" s="110" t="s">
        <v>49</v>
      </c>
      <c r="F29" s="89"/>
      <c r="G29" s="99">
        <f>VLOOKUP(E29,'Bonos BV LPF 04-18'!$B$6:$D$150,3,0)</f>
        <v>11690000</v>
      </c>
      <c r="H29" s="100"/>
      <c r="I29" s="99">
        <f>VLOOKUP(E29,'Bonos BV LPF 04-18'!$B$6:$F$150,5,0)</f>
        <v>800000</v>
      </c>
      <c r="J29" s="101"/>
      <c r="K29" s="134">
        <f>VLOOKUP(E29,'Bonos BV LPF 04-18'!$B$7:$J$150,9,0)</f>
        <v>10166451</v>
      </c>
      <c r="L29" s="135">
        <f>VLOOKUP(E29,'Bonos BV LPF 04-18'!$B$7:$K$150,10,0)</f>
        <v>0.04</v>
      </c>
    </row>
    <row r="30" spans="1:12" ht="15.75" customHeight="1" x14ac:dyDescent="0.2">
      <c r="A30" s="90"/>
      <c r="B30" s="123" t="s">
        <v>108</v>
      </c>
      <c r="C30" s="123" t="s">
        <v>309</v>
      </c>
      <c r="D30" s="146" t="s">
        <v>305</v>
      </c>
      <c r="E30" s="110" t="s">
        <v>48</v>
      </c>
      <c r="F30" s="89"/>
      <c r="G30" s="99">
        <f>VLOOKUP(E30,'Bonos BV LPF 04-18'!$B$6:$D$150,3,0)</f>
        <v>10890000</v>
      </c>
      <c r="H30" s="100"/>
      <c r="I30" s="99">
        <f>VLOOKUP(E30,'Bonos BV LPF 04-18'!$B$6:$F$150,5,0)</f>
        <v>800000</v>
      </c>
      <c r="J30" s="101"/>
      <c r="K30" s="134">
        <f>VLOOKUP(E30,'Bonos BV LPF 04-18'!$B$7:$J$150,9,0)</f>
        <v>9509382</v>
      </c>
      <c r="L30" s="135">
        <f>VLOOKUP(E30,'Bonos BV LPF 04-18'!$B$7:$K$150,10,0)</f>
        <v>0.04</v>
      </c>
    </row>
    <row r="31" spans="1:12" ht="15.75" customHeight="1" x14ac:dyDescent="0.2">
      <c r="A31" s="90"/>
      <c r="B31" s="123" t="s">
        <v>106</v>
      </c>
      <c r="C31" s="123" t="s">
        <v>107</v>
      </c>
      <c r="D31" s="146" t="s">
        <v>368</v>
      </c>
      <c r="E31" s="110" t="s">
        <v>50</v>
      </c>
      <c r="F31" s="89"/>
      <c r="G31" s="99">
        <f>VLOOKUP(E31,'Bonos BV LPF 04-18'!$B$6:$D$150,3,0)</f>
        <v>12290000</v>
      </c>
      <c r="H31" s="100"/>
      <c r="I31" s="99">
        <f>VLOOKUP(E31,'Bonos BV LPF 04-18'!$B$6:$F$150,5,0)</f>
        <v>100000</v>
      </c>
      <c r="J31" s="101"/>
      <c r="K31" s="134">
        <f>VLOOKUP(E31,'Bonos BV LPF 04-18'!$B$7:$J$150,9,0)</f>
        <v>10971000</v>
      </c>
      <c r="L31" s="135">
        <f>VLOOKUP(E31,'Bonos BV LPF 04-18'!$B$7:$K$150,10,0)</f>
        <v>0.05</v>
      </c>
    </row>
    <row r="32" spans="1:12" ht="15.75" customHeight="1" x14ac:dyDescent="0.2">
      <c r="A32" s="90"/>
      <c r="B32" s="123" t="s">
        <v>106</v>
      </c>
      <c r="C32" s="123" t="s">
        <v>308</v>
      </c>
      <c r="D32" s="146" t="s">
        <v>307</v>
      </c>
      <c r="E32" s="110" t="s">
        <v>50</v>
      </c>
      <c r="F32" s="89"/>
      <c r="G32" s="99">
        <f>VLOOKUP(E32,'Bonos BV LPF 04-18'!$B$6:$D$150,3,0)</f>
        <v>12290000</v>
      </c>
      <c r="H32" s="100"/>
      <c r="I32" s="99">
        <f>VLOOKUP(E32,'Bonos BV LPF 04-18'!$B$6:$F$150,5,0)</f>
        <v>100000</v>
      </c>
      <c r="J32" s="101"/>
      <c r="K32" s="134">
        <f>VLOOKUP(E32,'Bonos BV LPF 04-18'!$B$7:$J$150,9,0)</f>
        <v>10971000</v>
      </c>
      <c r="L32" s="135">
        <f>VLOOKUP(E32,'Bonos BV LPF 04-18'!$B$7:$K$150,10,0)</f>
        <v>0.05</v>
      </c>
    </row>
    <row r="33" spans="1:12" ht="15.75" customHeight="1" x14ac:dyDescent="0.2">
      <c r="A33" s="90"/>
      <c r="B33" s="123" t="s">
        <v>125</v>
      </c>
      <c r="C33" s="123" t="s">
        <v>258</v>
      </c>
      <c r="D33" s="146" t="s">
        <v>255</v>
      </c>
      <c r="E33" s="110" t="s">
        <v>252</v>
      </c>
      <c r="F33" s="89"/>
      <c r="G33" s="99">
        <f>VLOOKUP(E33,'Bonos BV LPF 04-18'!$B$6:$D$150,3,0)</f>
        <v>16990000</v>
      </c>
      <c r="H33" s="100"/>
      <c r="I33" s="99">
        <f>VLOOKUP(E33,'Bonos BV LPF 04-18'!$B$6:$F$150,5,0)</f>
        <v>250000</v>
      </c>
      <c r="J33" s="101"/>
      <c r="K33" s="134">
        <f>VLOOKUP(E33,'Bonos BV LPF 04-18'!$B$7:$J$150,9,0)</f>
        <v>15111166</v>
      </c>
      <c r="L33" s="135">
        <f>VLOOKUP(E33,'Bonos BV LPF 04-18'!$B$7:$K$150,10,0)</f>
        <v>0.04</v>
      </c>
    </row>
    <row r="34" spans="1:12" ht="15.75" customHeight="1" x14ac:dyDescent="0.2">
      <c r="A34" s="90"/>
      <c r="B34" s="123" t="s">
        <v>125</v>
      </c>
      <c r="C34" s="123" t="s">
        <v>259</v>
      </c>
      <c r="D34" s="147" t="s">
        <v>257</v>
      </c>
      <c r="E34" s="110" t="s">
        <v>254</v>
      </c>
      <c r="F34" s="89"/>
      <c r="G34" s="99">
        <f>VLOOKUP(E34,'Bonos BV LPF 04-18'!$B$6:$D$150,3,0)</f>
        <v>18290000</v>
      </c>
      <c r="H34" s="100"/>
      <c r="I34" s="99">
        <f>VLOOKUP(E34,'Bonos BV LPF 04-18'!$B$6:$F$150,5,0)</f>
        <v>250000</v>
      </c>
      <c r="J34" s="101"/>
      <c r="K34" s="134">
        <f>VLOOKUP(E34,'Bonos BV LPF 04-18'!$B$7:$J$150,9,0)</f>
        <v>16394434</v>
      </c>
      <c r="L34" s="135">
        <f>VLOOKUP(E34,'Bonos BV LPF 04-18'!$B$7:$K$150,10,0)</f>
        <v>0.05</v>
      </c>
    </row>
    <row r="35" spans="1:12" ht="15.75" customHeight="1" x14ac:dyDescent="0.2">
      <c r="A35" s="90"/>
      <c r="B35" s="123" t="s">
        <v>125</v>
      </c>
      <c r="C35" s="123" t="s">
        <v>350</v>
      </c>
      <c r="D35" s="146" t="s">
        <v>364</v>
      </c>
      <c r="E35" s="110" t="s">
        <v>359</v>
      </c>
      <c r="F35" s="89"/>
      <c r="G35" s="99">
        <f>VLOOKUP(E35,'Bonos BV LPF 04-18'!$B$6:$D$150,3,0)</f>
        <v>16990000</v>
      </c>
      <c r="H35" s="100"/>
      <c r="I35" s="99">
        <f>VLOOKUP(E35,'Bonos BV LPF 04-18'!$B$6:$F$150,5,0)</f>
        <v>150000</v>
      </c>
      <c r="J35" s="101"/>
      <c r="K35" s="134">
        <f>VLOOKUP(E35,'Bonos BV LPF 04-18'!$B$7:$J$150,9,0)</f>
        <v>15218903</v>
      </c>
      <c r="L35" s="135">
        <f>VLOOKUP(E35,'Bonos BV LPF 04-18'!$B$7:$K$150,10,0)</f>
        <v>0.05</v>
      </c>
    </row>
    <row r="36" spans="1:12" ht="15.75" customHeight="1" x14ac:dyDescent="0.2">
      <c r="A36" s="90"/>
      <c r="B36" s="123" t="s">
        <v>125</v>
      </c>
      <c r="C36" s="123" t="s">
        <v>369</v>
      </c>
      <c r="D36" s="147"/>
      <c r="E36" s="110" t="s">
        <v>359</v>
      </c>
      <c r="F36" s="89"/>
      <c r="G36" s="99">
        <f>VLOOKUP(E36,'Bonos BV LPF 04-18'!$B$6:$D$150,3,0)</f>
        <v>16990000</v>
      </c>
      <c r="H36" s="100"/>
      <c r="I36" s="99">
        <f>VLOOKUP(E36,'Bonos BV LPF 04-18'!$B$6:$F$150,5,0)</f>
        <v>150000</v>
      </c>
      <c r="J36" s="101"/>
      <c r="K36" s="134">
        <f>VLOOKUP(E36,'Bonos BV LPF 04-18'!$B$7:$J$150,9,0)</f>
        <v>15218903</v>
      </c>
      <c r="L36" s="135">
        <f>VLOOKUP(E36,'Bonos BV LPF 04-18'!$B$7:$K$150,10,0)</f>
        <v>0.05</v>
      </c>
    </row>
    <row r="37" spans="1:12" ht="15.75" customHeight="1" x14ac:dyDescent="0.2">
      <c r="A37" s="90"/>
      <c r="B37" s="123" t="s">
        <v>125</v>
      </c>
      <c r="C37" s="123" t="s">
        <v>349</v>
      </c>
      <c r="D37" s="147" t="s">
        <v>345</v>
      </c>
      <c r="E37" s="110" t="s">
        <v>336</v>
      </c>
      <c r="F37" s="89"/>
      <c r="G37" s="99">
        <f>VLOOKUP(E37,'Bonos BV LPF 04-18'!$B$6:$D$150,3,0)</f>
        <v>18290000</v>
      </c>
      <c r="H37" s="100"/>
      <c r="I37" s="99">
        <f>VLOOKUP(E37,'Bonos BV LPF 04-18'!$B$6:$F$150,5,0)</f>
        <v>150000</v>
      </c>
      <c r="J37" s="101"/>
      <c r="K37" s="134">
        <f>VLOOKUP(E37,'Bonos BV LPF 04-18'!$B$7:$J$150,9,0)</f>
        <v>16522470</v>
      </c>
      <c r="L37" s="135">
        <f>VLOOKUP(E37,'Bonos BV LPF 04-18'!$B$7:$K$150,10,0)</f>
        <v>0.05</v>
      </c>
    </row>
    <row r="38" spans="1:12" ht="15.75" customHeight="1" x14ac:dyDescent="0.2">
      <c r="A38" s="90"/>
      <c r="B38" s="123" t="s">
        <v>124</v>
      </c>
      <c r="C38" s="123" t="s">
        <v>260</v>
      </c>
      <c r="D38" s="146" t="s">
        <v>256</v>
      </c>
      <c r="E38" s="110" t="s">
        <v>253</v>
      </c>
      <c r="F38" s="89"/>
      <c r="G38" s="99">
        <f>VLOOKUP(E38,'Bonos BV LPF 04-18'!$B$6:$D$150,3,0)</f>
        <v>17990000</v>
      </c>
      <c r="H38" s="100"/>
      <c r="I38" s="99">
        <f>VLOOKUP(E38,'Bonos BV LPF 04-18'!$B$6:$F$150,5,0)</f>
        <v>250000</v>
      </c>
      <c r="J38" s="101"/>
      <c r="K38" s="134">
        <f>VLOOKUP(E38,'Bonos BV LPF 04-18'!$B$7:$J$150,9,0)</f>
        <v>15966000</v>
      </c>
      <c r="L38" s="135">
        <f>VLOOKUP(E38,'Bonos BV LPF 04-18'!$B$7:$K$150,10,0)</f>
        <v>0.05</v>
      </c>
    </row>
    <row r="39" spans="1:12" ht="15.75" customHeight="1" x14ac:dyDescent="0.2">
      <c r="A39" s="90"/>
      <c r="B39" s="123" t="s">
        <v>123</v>
      </c>
      <c r="C39" s="123" t="s">
        <v>268</v>
      </c>
      <c r="D39" s="147" t="s">
        <v>266</v>
      </c>
      <c r="E39" s="110" t="s">
        <v>265</v>
      </c>
      <c r="F39" s="89"/>
      <c r="G39" s="99">
        <f>VLOOKUP(E39,'Bonos BV LPF 04-18'!$B$6:$D$150,3,0)</f>
        <v>24690000</v>
      </c>
      <c r="H39" s="100"/>
      <c r="I39" s="99">
        <f>VLOOKUP(E39,'Bonos BV LPF 04-18'!$B$6:$F$150,5,0)</f>
        <v>450000</v>
      </c>
      <c r="J39" s="101"/>
      <c r="K39" s="134">
        <f>VLOOKUP(E39,'Bonos BV LPF 04-18'!$B$7:$J$150,9,0)</f>
        <v>21816000</v>
      </c>
      <c r="L39" s="135">
        <f>VLOOKUP(E39,'Bonos BV LPF 04-18'!$B$7:$K$150,10,0)</f>
        <v>0.05</v>
      </c>
    </row>
    <row r="40" spans="1:12" ht="15.75" customHeight="1" x14ac:dyDescent="0.2">
      <c r="A40" s="90"/>
      <c r="B40" s="123" t="s">
        <v>121</v>
      </c>
      <c r="C40" s="123" t="s">
        <v>226</v>
      </c>
      <c r="D40" s="146" t="s">
        <v>227</v>
      </c>
      <c r="E40" s="110" t="s">
        <v>219</v>
      </c>
      <c r="F40" s="89"/>
      <c r="G40" s="99">
        <f>VLOOKUP(E40,'Bonos BV LPF 04-18'!$B$6:$D$150,3,0)</f>
        <v>14990000</v>
      </c>
      <c r="H40" s="100"/>
      <c r="I40" s="99">
        <f>VLOOKUP(E40,'Bonos BV LPF 04-18'!$B$6:$F$150,5,0)</f>
        <v>1200000</v>
      </c>
      <c r="J40" s="101"/>
      <c r="K40" s="134">
        <f>VLOOKUP(E40,'Bonos BV LPF 04-18'!$B$7:$J$150,9,0)</f>
        <v>13376300</v>
      </c>
      <c r="L40" s="135">
        <f>VLOOKUP(E40,'Bonos BV LPF 04-18'!$B$7:$K$150,10,0)</f>
        <v>0.04</v>
      </c>
    </row>
    <row r="41" spans="1:12" ht="15.75" customHeight="1" x14ac:dyDescent="0.2">
      <c r="A41" s="90"/>
      <c r="B41" s="123" t="s">
        <v>121</v>
      </c>
      <c r="C41" s="123" t="s">
        <v>369</v>
      </c>
      <c r="D41" s="147" t="s">
        <v>341</v>
      </c>
      <c r="E41" s="110" t="s">
        <v>332</v>
      </c>
      <c r="F41" s="89"/>
      <c r="G41" s="99">
        <f>VLOOKUP(E41,'Bonos BV LPF 04-18'!$B$6:$D$150,3,0)</f>
        <v>14990000</v>
      </c>
      <c r="H41" s="100"/>
      <c r="I41" s="99">
        <f>VLOOKUP(E41,'Bonos BV LPF 04-18'!$B$6:$F$150,5,0)</f>
        <v>1200000</v>
      </c>
      <c r="J41" s="101"/>
      <c r="K41" s="134">
        <f>VLOOKUP(E41,'Bonos BV LPF 04-18'!$B$7:$J$150,9,0)</f>
        <v>13376300</v>
      </c>
      <c r="L41" s="135">
        <f>VLOOKUP(E41,'Bonos BV LPF 04-18'!$B$7:$K$150,10,0)</f>
        <v>0.04</v>
      </c>
    </row>
    <row r="42" spans="1:12" ht="15.75" customHeight="1" x14ac:dyDescent="0.2">
      <c r="A42" s="90"/>
      <c r="B42" s="123" t="s">
        <v>121</v>
      </c>
      <c r="C42" s="123" t="s">
        <v>350</v>
      </c>
      <c r="D42" s="146" t="s">
        <v>370</v>
      </c>
      <c r="E42" s="110" t="s">
        <v>332</v>
      </c>
      <c r="F42" s="89"/>
      <c r="G42" s="99">
        <f>VLOOKUP(E42,'Bonos BV LPF 04-18'!$B$6:$D$150,3,0)</f>
        <v>14990000</v>
      </c>
      <c r="H42" s="100"/>
      <c r="I42" s="99">
        <f>VLOOKUP(E42,'Bonos BV LPF 04-18'!$B$6:$F$150,5,0)</f>
        <v>1200000</v>
      </c>
      <c r="J42" s="101"/>
      <c r="K42" s="134">
        <f>VLOOKUP(E42,'Bonos BV LPF 04-18'!$B$7:$J$150,9,0)</f>
        <v>13376300</v>
      </c>
      <c r="L42" s="135">
        <f>VLOOKUP(E42,'Bonos BV LPF 04-18'!$B$7:$K$150,10,0)</f>
        <v>0.04</v>
      </c>
    </row>
    <row r="43" spans="1:12" ht="15.75" customHeight="1" x14ac:dyDescent="0.2">
      <c r="A43" s="90"/>
      <c r="B43" s="123" t="s">
        <v>121</v>
      </c>
      <c r="C43" s="123" t="s">
        <v>228</v>
      </c>
      <c r="D43" s="147" t="s">
        <v>229</v>
      </c>
      <c r="E43" s="110" t="s">
        <v>221</v>
      </c>
      <c r="F43" s="89"/>
      <c r="G43" s="99">
        <f>VLOOKUP(E43,'Bonos BV LPF 04-18'!$B$6:$D$150,3,0)</f>
        <v>16290000</v>
      </c>
      <c r="H43" s="100"/>
      <c r="I43" s="99">
        <f>VLOOKUP(E43,'Bonos BV LPF 04-18'!$B$6:$F$150,5,0)</f>
        <v>1750000</v>
      </c>
      <c r="J43" s="101"/>
      <c r="K43" s="134">
        <f>VLOOKUP(E43,'Bonos BV LPF 04-18'!$B$7:$J$150,9,0)</f>
        <v>14103800</v>
      </c>
      <c r="L43" s="135">
        <f>VLOOKUP(E43,'Bonos BV LPF 04-18'!$B$7:$K$150,10,0)</f>
        <v>0.04</v>
      </c>
    </row>
    <row r="44" spans="1:12" ht="15.75" customHeight="1" x14ac:dyDescent="0.2">
      <c r="A44" s="90"/>
      <c r="B44" s="123" t="s">
        <v>121</v>
      </c>
      <c r="C44" s="123" t="s">
        <v>349</v>
      </c>
      <c r="D44" s="146" t="s">
        <v>361</v>
      </c>
      <c r="E44" s="110" t="s">
        <v>357</v>
      </c>
      <c r="F44" s="89"/>
      <c r="G44" s="99">
        <f>VLOOKUP(E44,'Bonos BV LPF 04-18'!$B$6:$D$150,3,0)</f>
        <v>16290000</v>
      </c>
      <c r="H44" s="100"/>
      <c r="I44" s="99">
        <f>VLOOKUP(E44,'Bonos BV LPF 04-18'!$B$6:$F$150,5,0)</f>
        <v>1450000</v>
      </c>
      <c r="J44" s="101"/>
      <c r="K44" s="134">
        <f>VLOOKUP(E44,'Bonos BV LPF 04-18'!$B$7:$J$150,9,0)</f>
        <v>14394800</v>
      </c>
      <c r="L44" s="135">
        <f>VLOOKUP(E44,'Bonos BV LPF 04-18'!$B$7:$K$150,10,0)</f>
        <v>0.04</v>
      </c>
    </row>
    <row r="45" spans="1:12" ht="15.75" customHeight="1" x14ac:dyDescent="0.2">
      <c r="A45" s="90"/>
      <c r="B45" s="123" t="s">
        <v>230</v>
      </c>
      <c r="C45" s="123" t="s">
        <v>351</v>
      </c>
      <c r="D45" s="147" t="s">
        <v>371</v>
      </c>
      <c r="E45" s="110" t="s">
        <v>333</v>
      </c>
      <c r="F45" s="89"/>
      <c r="G45" s="99">
        <f>VLOOKUP(E45,'Bonos BV LPF 04-18'!$B$6:$D$150,3,0)</f>
        <v>16590000</v>
      </c>
      <c r="H45" s="100"/>
      <c r="I45" s="99">
        <f>VLOOKUP(E45,'Bonos BV LPF 04-18'!$B$6:$F$150,5,0)</f>
        <v>1550000</v>
      </c>
      <c r="J45" s="101"/>
      <c r="K45" s="134">
        <f>VLOOKUP(E45,'Bonos BV LPF 04-18'!$B$7:$J$150,9,0)</f>
        <v>14588800</v>
      </c>
      <c r="L45" s="135">
        <f>VLOOKUP(E45,'Bonos BV LPF 04-18'!$B$7:$K$150,10,0)</f>
        <v>0.04</v>
      </c>
    </row>
    <row r="46" spans="1:12" ht="15.75" customHeight="1" x14ac:dyDescent="0.2">
      <c r="A46" s="90"/>
      <c r="B46" s="123" t="s">
        <v>230</v>
      </c>
      <c r="C46" s="123" t="s">
        <v>372</v>
      </c>
      <c r="D46" s="146" t="s">
        <v>342</v>
      </c>
      <c r="E46" s="110" t="s">
        <v>333</v>
      </c>
      <c r="F46" s="89"/>
      <c r="G46" s="99">
        <f>VLOOKUP(E46,'Bonos BV LPF 04-18'!$B$6:$D$150,3,0)</f>
        <v>16590000</v>
      </c>
      <c r="H46" s="100"/>
      <c r="I46" s="99">
        <f>VLOOKUP(E46,'Bonos BV LPF 04-18'!$B$6:$F$150,5,0)</f>
        <v>1550000</v>
      </c>
      <c r="J46" s="101"/>
      <c r="K46" s="134">
        <f>VLOOKUP(E46,'Bonos BV LPF 04-18'!$B$7:$J$150,9,0)</f>
        <v>14588800</v>
      </c>
      <c r="L46" s="135">
        <f>VLOOKUP(E46,'Bonos BV LPF 04-18'!$B$7:$K$150,10,0)</f>
        <v>0.04</v>
      </c>
    </row>
    <row r="47" spans="1:12" ht="15.75" customHeight="1" x14ac:dyDescent="0.2">
      <c r="A47" s="90"/>
      <c r="B47" s="123" t="s">
        <v>230</v>
      </c>
      <c r="C47" s="123" t="s">
        <v>231</v>
      </c>
      <c r="D47" s="146" t="s">
        <v>232</v>
      </c>
      <c r="E47" s="110" t="s">
        <v>222</v>
      </c>
      <c r="F47" s="89"/>
      <c r="G47" s="99">
        <f>VLOOKUP(E47,'Bonos BV LPF 04-18'!$B$6:$D$150,3,0)</f>
        <v>16590000</v>
      </c>
      <c r="H47" s="100"/>
      <c r="I47" s="99">
        <f>VLOOKUP(E47,'Bonos BV LPF 04-18'!$B$6:$F$150,5,0)</f>
        <v>950000</v>
      </c>
      <c r="J47" s="101"/>
      <c r="K47" s="134">
        <f>VLOOKUP(E47,'Bonos BV LPF 04-18'!$B$7:$J$150,9,0)</f>
        <v>14950562</v>
      </c>
      <c r="L47" s="135">
        <f>VLOOKUP(E47,'Bonos BV LPF 04-18'!$B$7:$K$150,10,0)</f>
        <v>0.04</v>
      </c>
    </row>
    <row r="48" spans="1:12" ht="15.75" customHeight="1" x14ac:dyDescent="0.2">
      <c r="A48" s="90"/>
      <c r="B48" s="123" t="s">
        <v>119</v>
      </c>
      <c r="C48" s="123" t="s">
        <v>233</v>
      </c>
      <c r="D48" s="146" t="s">
        <v>234</v>
      </c>
      <c r="E48" s="110" t="s">
        <v>220</v>
      </c>
      <c r="F48" s="89"/>
      <c r="G48" s="99">
        <f>VLOOKUP(E48,'Bonos BV LPF 04-18'!$B$6:$D$150,3,0)</f>
        <v>15990000</v>
      </c>
      <c r="H48" s="100"/>
      <c r="I48" s="99">
        <f>VLOOKUP(E48,'Bonos BV LPF 04-18'!$B$6:$F$150,5,0)</f>
        <v>1450000</v>
      </c>
      <c r="J48" s="101"/>
      <c r="K48" s="134">
        <f>VLOOKUP(E48,'Bonos BV LPF 04-18'!$B$7:$J$150,9,0)</f>
        <v>13812574</v>
      </c>
      <c r="L48" s="135">
        <f>VLOOKUP(E48,'Bonos BV LPF 04-18'!$B$7:$K$150,10,0)</f>
        <v>0.04</v>
      </c>
    </row>
    <row r="49" spans="1:12" ht="15.75" customHeight="1" x14ac:dyDescent="0.2">
      <c r="B49" s="123" t="s">
        <v>119</v>
      </c>
      <c r="C49" s="123" t="s">
        <v>369</v>
      </c>
      <c r="D49" s="146" t="s">
        <v>343</v>
      </c>
      <c r="E49" s="110" t="s">
        <v>334</v>
      </c>
      <c r="F49" s="89"/>
      <c r="G49" s="99">
        <f>VLOOKUP(E49,'Bonos BV LPF 04-18'!$B$6:$D$150,3,0)</f>
        <v>15990000</v>
      </c>
      <c r="H49" s="100"/>
      <c r="I49" s="99">
        <f>VLOOKUP(E49,'Bonos BV LPF 04-18'!$B$6:$F$150,5,0)</f>
        <v>1450000</v>
      </c>
      <c r="J49" s="101"/>
      <c r="K49" s="134">
        <f>VLOOKUP(E49,'Bonos BV LPF 04-18'!$B$7:$J$150,9,0)</f>
        <v>14043552</v>
      </c>
      <c r="L49" s="135">
        <f>VLOOKUP(E49,'Bonos BV LPF 04-18'!$B$7:$K$150,10,0)</f>
        <v>0.05</v>
      </c>
    </row>
    <row r="50" spans="1:12" ht="15.75" customHeight="1" x14ac:dyDescent="0.2">
      <c r="A50" s="90"/>
      <c r="B50" s="123" t="s">
        <v>119</v>
      </c>
      <c r="C50" s="123" t="s">
        <v>350</v>
      </c>
      <c r="D50" s="146" t="s">
        <v>373</v>
      </c>
      <c r="E50" s="110" t="s">
        <v>334</v>
      </c>
      <c r="F50" s="89"/>
      <c r="G50" s="99">
        <f>VLOOKUP(E50,'Bonos BV LPF 04-18'!$B$6:$D$150,3,0)</f>
        <v>15990000</v>
      </c>
      <c r="H50" s="100"/>
      <c r="I50" s="99">
        <f>VLOOKUP(E50,'Bonos BV LPF 04-18'!$B$6:$F$150,5,0)</f>
        <v>1450000</v>
      </c>
      <c r="J50" s="101"/>
      <c r="K50" s="134">
        <f>VLOOKUP(E50,'Bonos BV LPF 04-18'!$B$7:$J$150,9,0)</f>
        <v>14043552</v>
      </c>
      <c r="L50" s="135">
        <f>VLOOKUP(E50,'Bonos BV LPF 04-18'!$B$7:$K$150,10,0)</f>
        <v>0.05</v>
      </c>
    </row>
    <row r="51" spans="1:12" ht="15.75" customHeight="1" x14ac:dyDescent="0.2">
      <c r="A51" s="90"/>
      <c r="B51" s="123" t="s">
        <v>119</v>
      </c>
      <c r="C51" s="123" t="s">
        <v>235</v>
      </c>
      <c r="D51" s="146" t="s">
        <v>236</v>
      </c>
      <c r="E51" s="110" t="s">
        <v>224</v>
      </c>
      <c r="F51" s="89"/>
      <c r="G51" s="99">
        <f>VLOOKUP(E51,'Bonos BV LPF 04-18'!$B$6:$D$150,3,0)</f>
        <v>17390000</v>
      </c>
      <c r="H51" s="100"/>
      <c r="I51" s="99">
        <f>VLOOKUP(E51,'Bonos BV LPF 04-18'!$B$6:$F$150,5,0)</f>
        <v>850000</v>
      </c>
      <c r="J51" s="101"/>
      <c r="K51" s="134">
        <f>VLOOKUP(E51,'Bonos BV LPF 04-18'!$B$7:$J$150,9,0)</f>
        <v>14913110</v>
      </c>
      <c r="L51" s="135">
        <f>VLOOKUP(E51,'Bonos BV LPF 04-18'!$B$7:$K$150,10,0)</f>
        <v>0.04</v>
      </c>
    </row>
    <row r="52" spans="1:12" ht="15.75" customHeight="1" x14ac:dyDescent="0.2">
      <c r="A52" s="90"/>
      <c r="B52" s="123" t="s">
        <v>119</v>
      </c>
      <c r="C52" s="123" t="s">
        <v>352</v>
      </c>
      <c r="D52" s="146" t="s">
        <v>344</v>
      </c>
      <c r="E52" s="110" t="s">
        <v>335</v>
      </c>
      <c r="F52" s="89"/>
      <c r="G52" s="99">
        <f>VLOOKUP(E52,'Bonos BV LPF 04-18'!$B$6:$D$150,3,0)</f>
        <v>17390000</v>
      </c>
      <c r="H52" s="100"/>
      <c r="I52" s="99">
        <f>VLOOKUP(E52,'Bonos BV LPF 04-18'!$B$6:$F$150,5,0)</f>
        <v>650000</v>
      </c>
      <c r="J52" s="101"/>
      <c r="K52" s="134">
        <f>VLOOKUP(E52,'Bonos BV LPF 04-18'!$B$7:$J$150,9,0)</f>
        <v>15233219</v>
      </c>
      <c r="L52" s="135">
        <f>VLOOKUP(E52,'Bonos BV LPF 04-18'!$B$7:$K$150,10,0)</f>
        <v>0.05</v>
      </c>
    </row>
    <row r="53" spans="1:12" ht="15.75" customHeight="1" x14ac:dyDescent="0.2">
      <c r="A53" s="90"/>
      <c r="B53" s="123" t="s">
        <v>118</v>
      </c>
      <c r="C53" s="123" t="s">
        <v>237</v>
      </c>
      <c r="D53" s="146" t="s">
        <v>238</v>
      </c>
      <c r="E53" s="110" t="s">
        <v>225</v>
      </c>
      <c r="F53" s="89"/>
      <c r="G53" s="99">
        <f>VLOOKUP(E53,'Bonos BV LPF 04-18'!$B$6:$D$150,3,0)</f>
        <v>22590000</v>
      </c>
      <c r="H53" s="100"/>
      <c r="I53" s="99">
        <f>VLOOKUP(E53,'Bonos BV LPF 04-18'!$B$6:$F$150,5,0)</f>
        <v>350000</v>
      </c>
      <c r="J53" s="101"/>
      <c r="K53" s="134">
        <f>VLOOKUP(E53,'Bonos BV LPF 04-18'!$B$7:$J$150,9,0)</f>
        <v>20016000</v>
      </c>
      <c r="L53" s="135">
        <f>VLOOKUP(E53,'Bonos BV LPF 04-18'!$B$7:$K$150,10,0)</f>
        <v>0.05</v>
      </c>
    </row>
    <row r="54" spans="1:12" ht="15.75" customHeight="1" x14ac:dyDescent="0.2">
      <c r="B54" s="123" t="s">
        <v>118</v>
      </c>
      <c r="C54" s="123" t="s">
        <v>374</v>
      </c>
      <c r="D54" s="146" t="s">
        <v>363</v>
      </c>
      <c r="E54" s="110" t="s">
        <v>362</v>
      </c>
      <c r="F54" s="89"/>
      <c r="G54" s="99">
        <f>VLOOKUP(E54,'Bonos BV LPF 04-18'!$B$6:$D$150,3,0)</f>
        <v>22590000</v>
      </c>
      <c r="H54" s="100"/>
      <c r="I54" s="99">
        <f>VLOOKUP(E54,'Bonos BV LPF 04-18'!$B$6:$F$150,5,0)</f>
        <v>150000</v>
      </c>
      <c r="J54" s="101"/>
      <c r="K54" s="134">
        <f>VLOOKUP(E54,'Bonos BV LPF 04-18'!$B$7:$J$150,9,0)</f>
        <v>20196000</v>
      </c>
      <c r="L54" s="135">
        <f>VLOOKUP(E54,'Bonos BV LPF 04-18'!$B$7:$K$150,10,0)</f>
        <v>0.05</v>
      </c>
    </row>
    <row r="55" spans="1:12" ht="15.75" customHeight="1" x14ac:dyDescent="0.2">
      <c r="B55" s="123" t="s">
        <v>112</v>
      </c>
      <c r="C55" s="123" t="s">
        <v>113</v>
      </c>
      <c r="D55" s="147" t="s">
        <v>185</v>
      </c>
      <c r="E55" s="110" t="s">
        <v>57</v>
      </c>
      <c r="F55" s="89"/>
      <c r="G55" s="99">
        <f>VLOOKUP(E55,'Bonos BV LPF 04-18'!$B$6:$D$150,3,0)</f>
        <v>20690000</v>
      </c>
      <c r="H55" s="100"/>
      <c r="I55" s="99">
        <f>VLOOKUP(E55,'Bonos BV LPF 04-18'!$B$6:$F$150,5,0)</f>
        <v>1850000</v>
      </c>
      <c r="J55" s="101"/>
      <c r="K55" s="134">
        <f>VLOOKUP(E55,'Bonos BV LPF 04-18'!$B$7:$J$150,9,0)</f>
        <v>18274800</v>
      </c>
      <c r="L55" s="135">
        <f>VLOOKUP(E55,'Bonos BV LPF 04-18'!$B$7:$K$150,10,0)</f>
        <v>0.04</v>
      </c>
    </row>
    <row r="56" spans="1:12" x14ac:dyDescent="0.2">
      <c r="A56" s="90"/>
      <c r="B56" s="123" t="s">
        <v>110</v>
      </c>
      <c r="C56" s="123" t="s">
        <v>111</v>
      </c>
      <c r="D56" s="146" t="s">
        <v>186</v>
      </c>
      <c r="E56" s="110" t="s">
        <v>58</v>
      </c>
      <c r="F56" s="89"/>
      <c r="G56" s="99">
        <f>VLOOKUP(E56,'Bonos BV LPF 04-18'!$B$6:$D$150,3,0)</f>
        <v>21890000</v>
      </c>
      <c r="H56" s="100"/>
      <c r="I56" s="99">
        <f>VLOOKUP(E56,'Bonos BV LPF 04-18'!$B$6:$F$150,5,0)</f>
        <v>1950000</v>
      </c>
      <c r="J56" s="101"/>
      <c r="K56" s="134">
        <f>VLOOKUP(E56,'Bonos BV LPF 04-18'!$B$7:$J$150,9,0)</f>
        <v>19341800</v>
      </c>
      <c r="L56" s="135">
        <f>VLOOKUP(E56,'Bonos BV LPF 04-18'!$B$7:$K$150,10,0)</f>
        <v>0.04</v>
      </c>
    </row>
    <row r="57" spans="1:12" x14ac:dyDescent="0.2">
      <c r="A57" s="90"/>
      <c r="B57" s="123" t="s">
        <v>117</v>
      </c>
      <c r="C57" s="123" t="s">
        <v>113</v>
      </c>
      <c r="D57" s="147" t="s">
        <v>181</v>
      </c>
      <c r="E57" s="110" t="s">
        <v>53</v>
      </c>
      <c r="F57" s="89"/>
      <c r="G57" s="99">
        <f>VLOOKUP(E57,'Bonos BV LPF 04-18'!$B$6:$D$150,3,0)</f>
        <v>18390000</v>
      </c>
      <c r="H57" s="100"/>
      <c r="I57" s="99">
        <f>VLOOKUP(E57,'Bonos BV LPF 04-18'!$B$6:$F$150,5,0)</f>
        <v>1100000</v>
      </c>
      <c r="J57" s="101"/>
      <c r="K57" s="134">
        <f>VLOOKUP(E57,'Bonos BV LPF 04-18'!$B$7:$J$150,9,0)</f>
        <v>16771300</v>
      </c>
      <c r="L57" s="135">
        <f>VLOOKUP(E57,'Bonos BV LPF 04-18'!$B$7:$K$150,10,0)</f>
        <v>0.04</v>
      </c>
    </row>
    <row r="58" spans="1:12" x14ac:dyDescent="0.2">
      <c r="B58" s="123" t="s">
        <v>116</v>
      </c>
      <c r="C58" s="123" t="s">
        <v>111</v>
      </c>
      <c r="D58" s="147" t="s">
        <v>182</v>
      </c>
      <c r="E58" s="110" t="s">
        <v>54</v>
      </c>
      <c r="F58" s="89"/>
      <c r="G58" s="99">
        <f>VLOOKUP(E58,'Bonos BV LPF 04-18'!$B$6:$D$150,3,0)</f>
        <v>19190000</v>
      </c>
      <c r="H58" s="100"/>
      <c r="I58" s="99">
        <f>VLOOKUP(E58,'Bonos BV LPF 04-18'!$B$6:$F$150,5,0)</f>
        <v>1050000</v>
      </c>
      <c r="J58" s="101"/>
      <c r="K58" s="134">
        <f>VLOOKUP(E58,'Bonos BV LPF 04-18'!$B$7:$J$150,9,0)</f>
        <v>17595800</v>
      </c>
      <c r="L58" s="135">
        <f>VLOOKUP(E58,'Bonos BV LPF 04-18'!$B$7:$K$150,10,0)</f>
        <v>0.04</v>
      </c>
    </row>
    <row r="59" spans="1:12" x14ac:dyDescent="0.2">
      <c r="B59" s="123" t="s">
        <v>114</v>
      </c>
      <c r="C59" s="123" t="s">
        <v>115</v>
      </c>
      <c r="D59" s="147" t="s">
        <v>184</v>
      </c>
      <c r="E59" s="110" t="s">
        <v>56</v>
      </c>
      <c r="F59" s="89"/>
      <c r="G59" s="99">
        <f>VLOOKUP(E59,'Bonos BV LPF 04-18'!$B$6:$D$150,3,0)</f>
        <v>25390000</v>
      </c>
      <c r="H59" s="100"/>
      <c r="I59" s="99">
        <f>VLOOKUP(E59,'Bonos BV LPF 04-18'!$B$6:$F$150,5,0)</f>
        <v>1550000</v>
      </c>
      <c r="J59" s="101"/>
      <c r="K59" s="134">
        <f>VLOOKUP(E59,'Bonos BV LPF 04-18'!$B$7:$J$150,9,0)</f>
        <v>23124800</v>
      </c>
      <c r="L59" s="135">
        <f>VLOOKUP(E59,'Bonos BV LPF 04-18'!$B$7:$K$150,10,0)</f>
        <v>0.04</v>
      </c>
    </row>
    <row r="60" spans="1:12" x14ac:dyDescent="0.2">
      <c r="B60" s="123" t="s">
        <v>114</v>
      </c>
      <c r="C60" s="123" t="s">
        <v>109</v>
      </c>
      <c r="D60" s="147" t="s">
        <v>183</v>
      </c>
      <c r="E60" s="110" t="s">
        <v>55</v>
      </c>
      <c r="F60" s="89"/>
      <c r="G60" s="99">
        <f>VLOOKUP(E60,'Bonos BV LPF 04-18'!$B$6:$D$150,3,0)</f>
        <v>21490000</v>
      </c>
      <c r="H60" s="100"/>
      <c r="I60" s="99">
        <f>VLOOKUP(E60,'Bonos BV LPF 04-18'!$B$6:$F$150,5,0)</f>
        <v>1400000</v>
      </c>
      <c r="J60" s="101"/>
      <c r="K60" s="134">
        <f>VLOOKUP(E60,'Bonos BV LPF 04-18'!$B$7:$J$150,9,0)</f>
        <v>19487300</v>
      </c>
      <c r="L60" s="135">
        <f>VLOOKUP(E60,'Bonos BV LPF 04-18'!$B$7:$K$150,10,0)</f>
        <v>0.04</v>
      </c>
    </row>
    <row r="61" spans="1:12" x14ac:dyDescent="0.2">
      <c r="B61" s="123" t="s">
        <v>89</v>
      </c>
      <c r="C61" s="123" t="s">
        <v>241</v>
      </c>
      <c r="D61" s="146" t="s">
        <v>242</v>
      </c>
      <c r="E61" s="110" t="s">
        <v>216</v>
      </c>
      <c r="G61" s="99">
        <f>VLOOKUP(E61,'Bonos BV LPF 04-18'!$B$6:$D$150,3,0)</f>
        <v>14690000</v>
      </c>
      <c r="H61" s="100"/>
      <c r="I61" s="99">
        <f>VLOOKUP(E61,'Bonos BV LPF 04-18'!$B$6:$F$150,5,0)</f>
        <v>2150000</v>
      </c>
      <c r="J61" s="101"/>
      <c r="K61" s="134">
        <f>VLOOKUP(E61,'Bonos BV LPF 04-18'!$B$7:$J$150,9,0)</f>
        <v>11907500</v>
      </c>
      <c r="L61" s="135">
        <f>VLOOKUP(E61,'Bonos BV LPF 04-18'!$B$7:$K$150,10,0)</f>
        <v>0.04</v>
      </c>
    </row>
    <row r="62" spans="1:12" x14ac:dyDescent="0.2">
      <c r="B62" s="123" t="s">
        <v>89</v>
      </c>
      <c r="C62" s="123" t="s">
        <v>269</v>
      </c>
      <c r="D62" s="147" t="s">
        <v>262</v>
      </c>
      <c r="E62" s="110" t="s">
        <v>261</v>
      </c>
      <c r="G62" s="99">
        <f>VLOOKUP(E62,'Bonos BV LPF 04-18'!$B$6:$D$150,3,0)</f>
        <v>12690000</v>
      </c>
      <c r="H62" s="100"/>
      <c r="I62" s="99">
        <f>VLOOKUP(E62,'Bonos BV LPF 04-18'!$B$6:$F$150,5,0)</f>
        <v>2050000</v>
      </c>
      <c r="J62" s="101"/>
      <c r="K62" s="134">
        <f>VLOOKUP(E62,'Bonos BV LPF 04-18'!$B$7:$J$150,9,0)</f>
        <v>10320800</v>
      </c>
      <c r="L62" s="135">
        <f>VLOOKUP(E62,'Bonos BV LPF 04-18'!$B$7:$K$150,10,0)</f>
        <v>0.04</v>
      </c>
    </row>
    <row r="63" spans="1:12" x14ac:dyDescent="0.2">
      <c r="B63" s="123" t="s">
        <v>89</v>
      </c>
      <c r="C63" s="123" t="s">
        <v>239</v>
      </c>
      <c r="D63" s="146" t="s">
        <v>240</v>
      </c>
      <c r="E63" s="110" t="s">
        <v>214</v>
      </c>
      <c r="G63" s="99">
        <f>VLOOKUP(E63,'Bonos BV LPF 04-18'!$B$6:$D$150,3,0)</f>
        <v>13690000</v>
      </c>
      <c r="H63" s="100"/>
      <c r="I63" s="99">
        <f>VLOOKUP(E63,'Bonos BV LPF 04-18'!$B$6:$F$150,5,0)</f>
        <v>2100000</v>
      </c>
      <c r="J63" s="101"/>
      <c r="K63" s="134">
        <f>VLOOKUP(E63,'Bonos BV LPF 04-18'!$B$7:$J$150,9,0)</f>
        <v>11242300</v>
      </c>
      <c r="L63" s="135">
        <f>VLOOKUP(E63,'Bonos BV LPF 04-18'!$B$7:$K$150,10,0)</f>
        <v>0.04</v>
      </c>
    </row>
    <row r="64" spans="1:12" x14ac:dyDescent="0.2">
      <c r="B64" s="123" t="s">
        <v>88</v>
      </c>
      <c r="C64" s="123" t="s">
        <v>247</v>
      </c>
      <c r="D64" s="147" t="s">
        <v>248</v>
      </c>
      <c r="E64" s="110" t="s">
        <v>218</v>
      </c>
      <c r="G64" s="99">
        <f>VLOOKUP(E64,'Bonos BV LPF 04-18'!$B$6:$D$150,3,0)</f>
        <v>17790000</v>
      </c>
      <c r="H64" s="100"/>
      <c r="I64" s="99">
        <f>VLOOKUP(E64,'Bonos BV LPF 04-18'!$B$6:$F$150,5,0)</f>
        <v>2850000</v>
      </c>
      <c r="J64" s="101"/>
      <c r="K64" s="134">
        <f>VLOOKUP(E64,'Bonos BV LPF 04-18'!$B$7:$J$150,9,0)</f>
        <v>14328631</v>
      </c>
      <c r="L64" s="135">
        <f>VLOOKUP(E64,'Bonos BV LPF 04-18'!$B$7:$K$150,10,0)</f>
        <v>0.04</v>
      </c>
    </row>
    <row r="65" spans="2:12" x14ac:dyDescent="0.2">
      <c r="B65" s="123" t="s">
        <v>88</v>
      </c>
      <c r="C65" s="123" t="s">
        <v>243</v>
      </c>
      <c r="D65" s="146" t="s">
        <v>244</v>
      </c>
      <c r="E65" s="110" t="s">
        <v>215</v>
      </c>
      <c r="G65" s="99">
        <f>VLOOKUP(E65,'Bonos BV LPF 04-18'!$B$6:$D$150,3,0)</f>
        <v>13790000</v>
      </c>
      <c r="H65" s="100"/>
      <c r="I65" s="99">
        <f>VLOOKUP(E65,'Bonos BV LPF 04-18'!$B$6:$F$150,5,0)</f>
        <v>1850000</v>
      </c>
      <c r="J65" s="101"/>
      <c r="K65" s="134">
        <f>VLOOKUP(E65,'Bonos BV LPF 04-18'!$B$7:$J$150,9,0)</f>
        <v>11581800</v>
      </c>
      <c r="L65" s="135">
        <f>VLOOKUP(E65,'Bonos BV LPF 04-18'!$B$7:$K$150,10,0)</f>
        <v>0.04</v>
      </c>
    </row>
    <row r="66" spans="2:12" x14ac:dyDescent="0.2">
      <c r="B66" s="123" t="s">
        <v>88</v>
      </c>
      <c r="C66" s="123" t="s">
        <v>245</v>
      </c>
      <c r="D66" s="147" t="s">
        <v>246</v>
      </c>
      <c r="E66" s="110" t="s">
        <v>217</v>
      </c>
      <c r="G66" s="99">
        <f>VLOOKUP(E66,'Bonos BV LPF 04-18'!$B$6:$D$150,3,0)</f>
        <v>15490000</v>
      </c>
      <c r="H66" s="100"/>
      <c r="I66" s="99">
        <f>VLOOKUP(E66,'Bonos BV LPF 04-18'!$B$6:$F$150,5,0)</f>
        <v>2250000</v>
      </c>
      <c r="J66" s="101"/>
      <c r="K66" s="134">
        <f>VLOOKUP(E66,'Bonos BV LPF 04-18'!$B$7:$J$150,9,0)</f>
        <v>12663381</v>
      </c>
      <c r="L66" s="135">
        <f>VLOOKUP(E66,'Bonos BV LPF 04-18'!$B$7:$K$150,10,0)</f>
        <v>0.04</v>
      </c>
    </row>
    <row r="67" spans="2:12" x14ac:dyDescent="0.2">
      <c r="B67" s="123" t="s">
        <v>270</v>
      </c>
      <c r="C67" s="123" t="s">
        <v>271</v>
      </c>
      <c r="D67" s="147" t="s">
        <v>189</v>
      </c>
      <c r="E67" s="110" t="s">
        <v>62</v>
      </c>
      <c r="G67" s="99">
        <f>VLOOKUP(E67,'Bonos BV LPF 04-18'!$B$6:$D$150,3,0)</f>
        <v>18490000</v>
      </c>
      <c r="H67" s="100"/>
      <c r="I67" s="99">
        <f>VLOOKUP(E67,'Bonos BV LPF 04-18'!$B$6:$F$150,5,0)</f>
        <v>500000</v>
      </c>
      <c r="J67" s="101"/>
      <c r="K67" s="134">
        <f>VLOOKUP(E67,'Bonos BV LPF 04-18'!$B$7:$J$150,9,0)</f>
        <v>16570055</v>
      </c>
      <c r="L67" s="135">
        <f>VLOOKUP(E67,'Bonos BV LPF 04-18'!$B$7:$K$150,10,0)</f>
        <v>0.04</v>
      </c>
    </row>
    <row r="68" spans="2:12" x14ac:dyDescent="0.2">
      <c r="B68" s="123" t="s">
        <v>208</v>
      </c>
      <c r="C68" s="123" t="s">
        <v>209</v>
      </c>
      <c r="D68" s="148" t="s">
        <v>375</v>
      </c>
      <c r="E68" s="110" t="s">
        <v>195</v>
      </c>
      <c r="G68" s="99">
        <f>VLOOKUP(E68,'Bonos BV LPF 04-18'!$B$6:$D$150,3,0)</f>
        <v>16790000</v>
      </c>
      <c r="H68" s="100"/>
      <c r="I68" s="99">
        <f>VLOOKUP(E68,'Bonos BV LPF 04-18'!$B$6:$F$150,5,0)</f>
        <v>1200000</v>
      </c>
      <c r="J68" s="101"/>
      <c r="K68" s="134">
        <f>VLOOKUP(E68,'Bonos BV LPF 04-18'!$B$7:$J$150,9,0)</f>
        <v>15122300</v>
      </c>
      <c r="L68" s="135">
        <f>VLOOKUP(E68,'Bonos BV LPF 04-18'!$B$7:$K$150,10,0)</f>
        <v>0.04</v>
      </c>
    </row>
    <row r="69" spans="2:12" x14ac:dyDescent="0.2">
      <c r="B69" s="123" t="s">
        <v>210</v>
      </c>
      <c r="C69" s="123" t="s">
        <v>211</v>
      </c>
      <c r="D69" s="148" t="s">
        <v>249</v>
      </c>
      <c r="E69" s="110" t="s">
        <v>193</v>
      </c>
      <c r="G69" s="99">
        <f>VLOOKUP(E69,'Bonos BV LPF 04-18'!$B$6:$D$150,3,0)</f>
        <v>13790000</v>
      </c>
      <c r="H69" s="100"/>
      <c r="I69" s="99">
        <f>VLOOKUP(E69,'Bonos BV LPF 04-18'!$B$6:$F$150,5,0)</f>
        <v>1200000</v>
      </c>
      <c r="J69" s="101"/>
      <c r="K69" s="134">
        <f>VLOOKUP(E69,'Bonos BV LPF 04-18'!$B$7:$J$150,9,0)</f>
        <v>12212300</v>
      </c>
      <c r="L69" s="135">
        <f>VLOOKUP(E69,'Bonos BV LPF 04-18'!$B$7:$K$150,10,0)</f>
        <v>0.04</v>
      </c>
    </row>
    <row r="70" spans="2:12" x14ac:dyDescent="0.2">
      <c r="B70" s="123" t="s">
        <v>212</v>
      </c>
      <c r="C70" s="123" t="s">
        <v>213</v>
      </c>
      <c r="D70" s="148" t="s">
        <v>250</v>
      </c>
      <c r="E70" s="110" t="s">
        <v>194</v>
      </c>
      <c r="G70" s="99">
        <f>VLOOKUP(E70,'Bonos BV LPF 04-18'!$B$6:$D$150,3,0)</f>
        <v>14790000</v>
      </c>
      <c r="H70" s="100"/>
      <c r="I70" s="99">
        <f>VLOOKUP(E70,'Bonos BV LPF 04-18'!$B$6:$F$150,5,0)</f>
        <v>1200000</v>
      </c>
      <c r="J70" s="101"/>
      <c r="K70" s="134">
        <f>VLOOKUP(E70,'Bonos BV LPF 04-18'!$B$7:$J$150,9,0)</f>
        <v>13182300</v>
      </c>
      <c r="L70" s="135">
        <f>VLOOKUP(E70,'Bonos BV LPF 04-18'!$B$7:$K$150,10,0)</f>
        <v>0.04</v>
      </c>
    </row>
    <row r="71" spans="2:12" x14ac:dyDescent="0.2">
      <c r="B71" s="123" t="s">
        <v>203</v>
      </c>
      <c r="C71" s="123" t="s">
        <v>206</v>
      </c>
      <c r="D71" s="146" t="s">
        <v>207</v>
      </c>
      <c r="E71" s="110" t="s">
        <v>199</v>
      </c>
      <c r="G71" s="99">
        <f>VLOOKUP(E71,'Bonos BV LPF 04-18'!$B$6:$D$150,3,0)</f>
        <v>25990000</v>
      </c>
      <c r="H71" s="100"/>
      <c r="I71" s="99">
        <f>VLOOKUP(E71,'Bonos BV LPF 04-18'!$B$6:$F$150,5,0)</f>
        <v>600000</v>
      </c>
      <c r="J71" s="101"/>
      <c r="K71" s="134">
        <f>VLOOKUP(E71,'Bonos BV LPF 04-18'!$B$7:$J$150,9,0)</f>
        <v>23467701</v>
      </c>
      <c r="L71" s="135">
        <f>VLOOKUP(E71,'Bonos BV LPF 04-18'!$B$7:$K$150,10,0)</f>
        <v>0.04</v>
      </c>
    </row>
    <row r="72" spans="2:12" x14ac:dyDescent="0.2">
      <c r="B72" s="123" t="s">
        <v>203</v>
      </c>
      <c r="C72" s="123" t="s">
        <v>204</v>
      </c>
      <c r="D72" s="146" t="s">
        <v>205</v>
      </c>
      <c r="E72" s="110" t="s">
        <v>197</v>
      </c>
      <c r="G72" s="99">
        <f>VLOOKUP(E72,'Bonos BV LPF 04-18'!$B$6:$D$150,3,0)</f>
        <v>20790000</v>
      </c>
      <c r="H72" s="100"/>
      <c r="I72" s="99">
        <f>VLOOKUP(E72,'Bonos BV LPF 04-18'!$B$6:$F$150,5,0)</f>
        <v>400000</v>
      </c>
      <c r="J72" s="101"/>
      <c r="K72" s="134">
        <f>VLOOKUP(E72,'Bonos BV LPF 04-18'!$B$7:$J$150,9,0)</f>
        <v>19357423</v>
      </c>
      <c r="L72" s="135">
        <f>VLOOKUP(E72,'Bonos BV LPF 04-18'!$B$7:$K$150,10,0)</f>
        <v>0.04</v>
      </c>
    </row>
    <row r="73" spans="2:12" x14ac:dyDescent="0.2">
      <c r="B73" s="123" t="s">
        <v>190</v>
      </c>
      <c r="C73" s="123" t="s">
        <v>310</v>
      </c>
      <c r="D73" s="147" t="s">
        <v>327</v>
      </c>
      <c r="E73" s="110" t="s">
        <v>326</v>
      </c>
      <c r="G73" s="99">
        <f>VLOOKUP(E73,'Bonos BV LPF 04-18'!$B$6:$D$150,3,0)</f>
        <v>24621100</v>
      </c>
      <c r="H73" s="100"/>
      <c r="I73" s="99">
        <f>VLOOKUP(E73,'Bonos BV LPF 04-18'!$B$6:$F$150,5,0)</f>
        <v>0</v>
      </c>
      <c r="J73" s="101"/>
      <c r="K73" s="134">
        <f>VLOOKUP(E73,'Bonos BV LPF 04-18'!$B$7:$J$150,9,0)</f>
        <v>22158990</v>
      </c>
      <c r="L73" s="135">
        <f>VLOOKUP(E73,'Bonos BV LPF 04-18'!$B$7:$K$150,10,0)</f>
        <v>0.05</v>
      </c>
    </row>
    <row r="74" spans="2:12" x14ac:dyDescent="0.2">
      <c r="B74" s="123" t="s">
        <v>311</v>
      </c>
      <c r="C74" s="123" t="s">
        <v>312</v>
      </c>
      <c r="D74" s="146" t="s">
        <v>376</v>
      </c>
      <c r="E74" s="110" t="s">
        <v>275</v>
      </c>
      <c r="G74" s="99">
        <f>VLOOKUP(E74,'Bonos BV LPF 04-18'!$B$6:$D$150,3,0)</f>
        <v>18390000</v>
      </c>
      <c r="H74" s="100"/>
      <c r="I74" s="99">
        <f>VLOOKUP(E74,'Bonos BV LPF 04-18'!$B$6:$F$150,5,0)</f>
        <v>500000</v>
      </c>
      <c r="J74" s="101"/>
      <c r="K74" s="134">
        <f>VLOOKUP(E74,'Bonos BV LPF 04-18'!$B$7:$J$150,9,0)</f>
        <v>16747938</v>
      </c>
      <c r="L74" s="135">
        <f>VLOOKUP(E74,'Bonos BV LPF 04-18'!$B$7:$K$150,10,0)</f>
        <v>0.04</v>
      </c>
    </row>
    <row r="75" spans="2:12" x14ac:dyDescent="0.2">
      <c r="B75" s="123" t="s">
        <v>311</v>
      </c>
      <c r="C75" s="123" t="s">
        <v>313</v>
      </c>
      <c r="D75" s="146" t="s">
        <v>290</v>
      </c>
      <c r="E75" s="110" t="s">
        <v>275</v>
      </c>
      <c r="G75" s="99">
        <f>VLOOKUP(E75,'Bonos BV LPF 04-18'!$B$6:$D$150,3,0)</f>
        <v>18390000</v>
      </c>
      <c r="H75" s="100"/>
      <c r="I75" s="99">
        <f>VLOOKUP(E75,'Bonos BV LPF 04-18'!$B$6:$F$150,5,0)</f>
        <v>500000</v>
      </c>
      <c r="J75" s="101"/>
      <c r="K75" s="134">
        <f>VLOOKUP(E75,'Bonos BV LPF 04-18'!$B$7:$J$150,9,0)</f>
        <v>16747938</v>
      </c>
      <c r="L75" s="135">
        <f>VLOOKUP(E75,'Bonos BV LPF 04-18'!$B$7:$K$150,10,0)</f>
        <v>0.04</v>
      </c>
    </row>
    <row r="76" spans="2:12" x14ac:dyDescent="0.2">
      <c r="B76" s="123" t="s">
        <v>311</v>
      </c>
      <c r="C76" s="123" t="s">
        <v>122</v>
      </c>
      <c r="D76" s="146" t="s">
        <v>377</v>
      </c>
      <c r="E76" s="110" t="s">
        <v>275</v>
      </c>
      <c r="G76" s="99">
        <f>VLOOKUP(E76,'Bonos BV LPF 04-18'!$B$6:$D$150,3,0)</f>
        <v>18390000</v>
      </c>
      <c r="H76" s="100"/>
      <c r="I76" s="99">
        <f>VLOOKUP(E76,'Bonos BV LPF 04-18'!$B$6:$F$150,5,0)</f>
        <v>500000</v>
      </c>
      <c r="J76" s="101"/>
      <c r="K76" s="134">
        <f>VLOOKUP(E76,'Bonos BV LPF 04-18'!$B$7:$J$150,9,0)</f>
        <v>16747938</v>
      </c>
      <c r="L76" s="135">
        <f>VLOOKUP(E76,'Bonos BV LPF 04-18'!$B$7:$K$150,10,0)</f>
        <v>0.04</v>
      </c>
    </row>
    <row r="77" spans="2:12" x14ac:dyDescent="0.2">
      <c r="B77" s="123" t="s">
        <v>314</v>
      </c>
      <c r="C77" s="123" t="s">
        <v>313</v>
      </c>
      <c r="D77" s="147" t="s">
        <v>296</v>
      </c>
      <c r="E77" s="110" t="s">
        <v>283</v>
      </c>
      <c r="G77" s="99">
        <f>VLOOKUP(E77,'Bonos BV LPF 04-18'!$B$6:$D$150,3,0)</f>
        <v>21090000</v>
      </c>
      <c r="H77" s="100"/>
      <c r="I77" s="99">
        <f>VLOOKUP(E77,'Bonos BV LPF 04-18'!$B$6:$F$150,5,0)</f>
        <v>0</v>
      </c>
      <c r="J77" s="101"/>
      <c r="K77" s="134">
        <f>VLOOKUP(E77,'Bonos BV LPF 04-18'!$B$7:$J$150,9,0)</f>
        <v>19240376</v>
      </c>
      <c r="L77" s="135">
        <f>VLOOKUP(E77,'Bonos BV LPF 04-18'!$B$7:$K$150,10,0)</f>
        <v>0.05</v>
      </c>
    </row>
    <row r="78" spans="2:12" x14ac:dyDescent="0.2">
      <c r="B78" s="123" t="s">
        <v>314</v>
      </c>
      <c r="C78" s="123" t="s">
        <v>312</v>
      </c>
      <c r="D78" s="147" t="s">
        <v>378</v>
      </c>
      <c r="E78" s="110" t="s">
        <v>283</v>
      </c>
      <c r="G78" s="99">
        <f>VLOOKUP(E78,'Bonos BV LPF 04-18'!$B$6:$D$150,3,0)</f>
        <v>21090000</v>
      </c>
      <c r="H78" s="100"/>
      <c r="I78" s="99">
        <f>VLOOKUP(E78,'Bonos BV LPF 04-18'!$B$6:$F$150,5,0)</f>
        <v>0</v>
      </c>
      <c r="J78" s="101"/>
      <c r="K78" s="134">
        <f>VLOOKUP(E78,'Bonos BV LPF 04-18'!$B$7:$J$150,9,0)</f>
        <v>19240376</v>
      </c>
      <c r="L78" s="135">
        <f>VLOOKUP(E78,'Bonos BV LPF 04-18'!$B$7:$K$150,10,0)</f>
        <v>0.05</v>
      </c>
    </row>
    <row r="79" spans="2:12" x14ac:dyDescent="0.2">
      <c r="B79" s="123" t="s">
        <v>314</v>
      </c>
      <c r="C79" s="123" t="s">
        <v>122</v>
      </c>
      <c r="D79" s="147" t="s">
        <v>379</v>
      </c>
      <c r="E79" s="110" t="s">
        <v>283</v>
      </c>
      <c r="G79" s="99">
        <f>VLOOKUP(E79,'Bonos BV LPF 04-18'!$B$6:$D$150,3,0)</f>
        <v>21090000</v>
      </c>
      <c r="H79" s="100"/>
      <c r="I79" s="99">
        <f>VLOOKUP(E79,'Bonos BV LPF 04-18'!$B$6:$F$150,5,0)</f>
        <v>0</v>
      </c>
      <c r="J79" s="101"/>
      <c r="K79" s="134">
        <f>VLOOKUP(E79,'Bonos BV LPF 04-18'!$B$7:$J$150,9,0)</f>
        <v>19240376</v>
      </c>
      <c r="L79" s="135">
        <f>VLOOKUP(E79,'Bonos BV LPF 04-18'!$B$7:$K$150,10,0)</f>
        <v>0.05</v>
      </c>
    </row>
    <row r="80" spans="2:12" x14ac:dyDescent="0.2">
      <c r="B80" s="123" t="s">
        <v>315</v>
      </c>
      <c r="C80" s="123" t="s">
        <v>316</v>
      </c>
      <c r="D80" s="147" t="s">
        <v>380</v>
      </c>
      <c r="E80" s="110" t="s">
        <v>284</v>
      </c>
      <c r="G80" s="99">
        <f>VLOOKUP(E80,'Bonos BV LPF 04-18'!$B$6:$D$150,3,0)</f>
        <v>22090000</v>
      </c>
      <c r="H80" s="100"/>
      <c r="I80" s="99">
        <f>VLOOKUP(E80,'Bonos BV LPF 04-18'!$B$6:$F$150,5,0)</f>
        <v>0</v>
      </c>
      <c r="J80" s="101"/>
      <c r="K80" s="134">
        <f>VLOOKUP(E80,'Bonos BV LPF 04-18'!$B$7:$J$150,9,0)</f>
        <v>20040600</v>
      </c>
      <c r="L80" s="135">
        <f>VLOOKUP(E80,'Bonos BV LPF 04-18'!$B$7:$K$150,10,0)</f>
        <v>0.05</v>
      </c>
    </row>
    <row r="81" spans="2:12" x14ac:dyDescent="0.2">
      <c r="B81" s="123" t="s">
        <v>315</v>
      </c>
      <c r="C81" s="123" t="s">
        <v>317</v>
      </c>
      <c r="D81" s="147" t="s">
        <v>297</v>
      </c>
      <c r="E81" s="110" t="s">
        <v>284</v>
      </c>
      <c r="G81" s="99">
        <f>VLOOKUP(E81,'Bonos BV LPF 04-18'!$B$6:$D$150,3,0)</f>
        <v>22090000</v>
      </c>
      <c r="H81" s="100"/>
      <c r="I81" s="99">
        <f>VLOOKUP(E81,'Bonos BV LPF 04-18'!$B$6:$F$150,5,0)</f>
        <v>0</v>
      </c>
      <c r="J81" s="101"/>
      <c r="K81" s="134">
        <f>VLOOKUP(E81,'Bonos BV LPF 04-18'!$B$7:$J$150,9,0)</f>
        <v>20040600</v>
      </c>
      <c r="L81" s="135">
        <f>VLOOKUP(E81,'Bonos BV LPF 04-18'!$B$7:$K$150,10,0)</f>
        <v>0.05</v>
      </c>
    </row>
    <row r="82" spans="2:12" x14ac:dyDescent="0.2">
      <c r="B82" s="123" t="s">
        <v>315</v>
      </c>
      <c r="C82" s="123" t="s">
        <v>120</v>
      </c>
      <c r="D82" s="147" t="s">
        <v>381</v>
      </c>
      <c r="E82" s="110" t="s">
        <v>284</v>
      </c>
      <c r="G82" s="99">
        <f>VLOOKUP(E82,'Bonos BV LPF 04-18'!$B$6:$D$150,3,0)</f>
        <v>22090000</v>
      </c>
      <c r="H82" s="100"/>
      <c r="I82" s="99">
        <f>VLOOKUP(E82,'Bonos BV LPF 04-18'!$B$6:$F$150,5,0)</f>
        <v>0</v>
      </c>
      <c r="J82" s="101"/>
      <c r="K82" s="134">
        <f>VLOOKUP(E82,'Bonos BV LPF 04-18'!$B$7:$J$150,9,0)</f>
        <v>20040600</v>
      </c>
      <c r="L82" s="135">
        <f>VLOOKUP(E82,'Bonos BV LPF 04-18'!$B$7:$K$150,10,0)</f>
        <v>0.05</v>
      </c>
    </row>
    <row r="83" spans="2:12" x14ac:dyDescent="0.2">
      <c r="B83" s="123" t="s">
        <v>315</v>
      </c>
      <c r="C83" s="123" t="s">
        <v>318</v>
      </c>
      <c r="D83" s="147" t="s">
        <v>298</v>
      </c>
      <c r="E83" s="110" t="s">
        <v>286</v>
      </c>
      <c r="G83" s="99">
        <f>VLOOKUP(E83,'Bonos BV LPF 04-18'!$B$6:$D$150,3,0)</f>
        <v>23490000</v>
      </c>
      <c r="H83" s="100"/>
      <c r="I83" s="99">
        <f>VLOOKUP(E83,'Bonos BV LPF 04-18'!$B$6:$F$150,5,0)</f>
        <v>0</v>
      </c>
      <c r="J83" s="101"/>
      <c r="K83" s="134">
        <f>VLOOKUP(E83,'Bonos BV LPF 04-18'!$B$7:$J$150,9,0)</f>
        <v>21632158</v>
      </c>
      <c r="L83" s="135">
        <f>VLOOKUP(E83,'Bonos BV LPF 04-18'!$B$7:$K$150,10,0)</f>
        <v>0.05</v>
      </c>
    </row>
    <row r="84" spans="2:12" x14ac:dyDescent="0.2">
      <c r="B84" s="123" t="s">
        <v>320</v>
      </c>
      <c r="C84" s="123" t="s">
        <v>321</v>
      </c>
      <c r="D84" s="147" t="s">
        <v>300</v>
      </c>
      <c r="E84" s="110" t="s">
        <v>288</v>
      </c>
      <c r="G84" s="99">
        <f>VLOOKUP(E84,'Bonos BV LPF 04-18'!$B$6:$D$150,3,0)</f>
        <v>29390000</v>
      </c>
      <c r="H84" s="100"/>
      <c r="I84" s="99">
        <f>VLOOKUP(E84,'Bonos BV LPF 04-18'!$B$6:$F$150,5,0)</f>
        <v>0</v>
      </c>
      <c r="J84" s="101"/>
      <c r="K84" s="134">
        <f>VLOOKUP(E84,'Bonos BV LPF 04-18'!$B$7:$J$150,9,0)</f>
        <v>27397330</v>
      </c>
      <c r="L84" s="135">
        <f>VLOOKUP(E84,'Bonos BV LPF 04-18'!$B$7:$K$150,10,0)</f>
        <v>0.05</v>
      </c>
    </row>
    <row r="85" spans="2:12" x14ac:dyDescent="0.2">
      <c r="B85" s="123" t="s">
        <v>320</v>
      </c>
      <c r="C85" s="123" t="s">
        <v>322</v>
      </c>
      <c r="D85" s="147" t="s">
        <v>382</v>
      </c>
      <c r="E85" s="110" t="s">
        <v>288</v>
      </c>
      <c r="G85" s="99">
        <f>VLOOKUP(E85,'Bonos BV LPF 04-18'!$B$6:$D$150,3,0)</f>
        <v>29390000</v>
      </c>
      <c r="H85" s="100"/>
      <c r="I85" s="99">
        <f>VLOOKUP(E85,'Bonos BV LPF 04-18'!$B$6:$F$150,5,0)</f>
        <v>0</v>
      </c>
      <c r="J85" s="101"/>
      <c r="K85" s="134">
        <f>VLOOKUP(E85,'Bonos BV LPF 04-18'!$B$7:$J$150,9,0)</f>
        <v>27397330</v>
      </c>
      <c r="L85" s="135">
        <f>VLOOKUP(E85,'Bonos BV LPF 04-18'!$B$7:$K$150,10,0)</f>
        <v>0.05</v>
      </c>
    </row>
    <row r="86" spans="2:12" x14ac:dyDescent="0.2">
      <c r="B86" s="123" t="s">
        <v>320</v>
      </c>
      <c r="C86" s="123" t="s">
        <v>318</v>
      </c>
      <c r="D86" s="147" t="s">
        <v>299</v>
      </c>
      <c r="E86" s="110" t="s">
        <v>287</v>
      </c>
      <c r="G86" s="99">
        <f>VLOOKUP(E86,'Bonos BV LPF 04-18'!$B$6:$D$150,3,0)</f>
        <v>24690000</v>
      </c>
      <c r="H86" s="100"/>
      <c r="I86" s="99">
        <f>VLOOKUP(E86,'Bonos BV LPF 04-18'!$B$6:$F$150,5,0)</f>
        <v>0</v>
      </c>
      <c r="J86" s="101"/>
      <c r="K86" s="134">
        <f>VLOOKUP(E86,'Bonos BV LPF 04-18'!$B$7:$J$150,9,0)</f>
        <v>22533744</v>
      </c>
      <c r="L86" s="135">
        <f>VLOOKUP(E86,'Bonos BV LPF 04-18'!$B$7:$K$150,10,0)</f>
        <v>0.05</v>
      </c>
    </row>
    <row r="87" spans="2:12" x14ac:dyDescent="0.2">
      <c r="B87" s="123" t="s">
        <v>320</v>
      </c>
      <c r="C87" s="123" t="s">
        <v>319</v>
      </c>
      <c r="D87" s="147" t="s">
        <v>383</v>
      </c>
      <c r="E87" s="110" t="s">
        <v>287</v>
      </c>
      <c r="G87" s="99">
        <f>VLOOKUP(E87,'Bonos BV LPF 04-18'!$B$6:$D$150,3,0)</f>
        <v>24690000</v>
      </c>
      <c r="H87" s="100"/>
      <c r="I87" s="99">
        <f>VLOOKUP(E87,'Bonos BV LPF 04-18'!$B$6:$F$150,5,0)</f>
        <v>0</v>
      </c>
      <c r="J87" s="101"/>
      <c r="K87" s="134">
        <f>VLOOKUP(E87,'Bonos BV LPF 04-18'!$B$7:$J$150,9,0)</f>
        <v>22533744</v>
      </c>
      <c r="L87" s="135">
        <f>VLOOKUP(E87,'Bonos BV LPF 04-18'!$B$7:$K$150,10,0)</f>
        <v>0.05</v>
      </c>
    </row>
    <row r="88" spans="2:12" x14ac:dyDescent="0.2">
      <c r="B88" s="123" t="s">
        <v>323</v>
      </c>
      <c r="C88" s="123" t="s">
        <v>313</v>
      </c>
      <c r="D88" s="147" t="s">
        <v>291</v>
      </c>
      <c r="E88" s="110" t="s">
        <v>277</v>
      </c>
      <c r="G88" s="99">
        <f>VLOOKUP(E88,'Bonos BV LPF 04-18'!$B$6:$D$150,3,0)</f>
        <v>18590000</v>
      </c>
      <c r="H88" s="100"/>
      <c r="I88" s="99">
        <f>VLOOKUP(E88,'Bonos BV LPF 04-18'!$B$6:$F$150,5,0)</f>
        <v>0</v>
      </c>
      <c r="J88" s="101"/>
      <c r="K88" s="134">
        <f>VLOOKUP(E88,'Bonos BV LPF 04-18'!$B$7:$J$150,9,0)</f>
        <v>17096593</v>
      </c>
      <c r="L88" s="135">
        <f>VLOOKUP(E88,'Bonos BV LPF 04-18'!$B$7:$K$150,10,0)</f>
        <v>0.04</v>
      </c>
    </row>
    <row r="89" spans="2:12" x14ac:dyDescent="0.2">
      <c r="B89" s="123" t="s">
        <v>323</v>
      </c>
      <c r="C89" s="123" t="s">
        <v>312</v>
      </c>
      <c r="D89" s="147" t="s">
        <v>384</v>
      </c>
      <c r="E89" s="110" t="s">
        <v>277</v>
      </c>
      <c r="G89" s="99">
        <f>VLOOKUP(E89,'Bonos BV LPF 04-18'!$B$6:$D$150,3,0)</f>
        <v>18590000</v>
      </c>
      <c r="H89" s="100"/>
      <c r="I89" s="99">
        <f>VLOOKUP(E89,'Bonos BV LPF 04-18'!$B$6:$F$150,5,0)</f>
        <v>0</v>
      </c>
      <c r="J89" s="101"/>
      <c r="K89" s="134">
        <f>VLOOKUP(E89,'Bonos BV LPF 04-18'!$B$7:$J$150,9,0)</f>
        <v>17096593</v>
      </c>
      <c r="L89" s="135">
        <f>VLOOKUP(E89,'Bonos BV LPF 04-18'!$B$7:$K$150,10,0)</f>
        <v>0.04</v>
      </c>
    </row>
    <row r="90" spans="2:12" x14ac:dyDescent="0.2">
      <c r="B90" s="123" t="s">
        <v>323</v>
      </c>
      <c r="C90" s="123" t="s">
        <v>122</v>
      </c>
      <c r="D90" s="147" t="s">
        <v>385</v>
      </c>
      <c r="E90" s="110" t="s">
        <v>277</v>
      </c>
      <c r="G90" s="99">
        <f>VLOOKUP(E90,'Bonos BV LPF 04-18'!$B$6:$D$150,3,0)</f>
        <v>18590000</v>
      </c>
      <c r="H90" s="100"/>
      <c r="I90" s="99">
        <f>VLOOKUP(E90,'Bonos BV LPF 04-18'!$B$6:$F$150,5,0)</f>
        <v>0</v>
      </c>
      <c r="J90" s="101"/>
      <c r="K90" s="134">
        <f>VLOOKUP(E90,'Bonos BV LPF 04-18'!$B$7:$J$150,9,0)</f>
        <v>17096593</v>
      </c>
      <c r="L90" s="135">
        <f>VLOOKUP(E90,'Bonos BV LPF 04-18'!$B$7:$K$150,10,0)</f>
        <v>0.04</v>
      </c>
    </row>
    <row r="91" spans="2:12" x14ac:dyDescent="0.2">
      <c r="B91" s="123" t="s">
        <v>324</v>
      </c>
      <c r="C91" s="123" t="s">
        <v>316</v>
      </c>
      <c r="D91" s="147" t="s">
        <v>386</v>
      </c>
      <c r="E91" s="110" t="s">
        <v>279</v>
      </c>
      <c r="G91" s="99">
        <f>VLOOKUP(E91,'Bonos BV LPF 04-18'!$B$6:$D$150,3,0)</f>
        <v>19590000</v>
      </c>
      <c r="H91" s="100"/>
      <c r="I91" s="99">
        <f>VLOOKUP(E91,'Bonos BV LPF 04-18'!$B$6:$F$150,5,0)</f>
        <v>0</v>
      </c>
      <c r="J91" s="101"/>
      <c r="K91" s="134">
        <f>VLOOKUP(E91,'Bonos BV LPF 04-18'!$B$7:$J$150,9,0)</f>
        <v>17708990</v>
      </c>
      <c r="L91" s="135">
        <f>VLOOKUP(E91,'Bonos BV LPF 04-18'!$B$7:$K$150,10,0)</f>
        <v>0.04</v>
      </c>
    </row>
    <row r="92" spans="2:12" x14ac:dyDescent="0.2">
      <c r="B92" s="123" t="s">
        <v>324</v>
      </c>
      <c r="C92" s="123" t="s">
        <v>317</v>
      </c>
      <c r="D92" s="147" t="s">
        <v>292</v>
      </c>
      <c r="E92" s="110" t="s">
        <v>279</v>
      </c>
      <c r="G92" s="99">
        <f>VLOOKUP(E92,'Bonos BV LPF 04-18'!$B$6:$D$150,3,0)</f>
        <v>19590000</v>
      </c>
      <c r="H92" s="100"/>
      <c r="I92" s="99">
        <f>VLOOKUP(E92,'Bonos BV LPF 04-18'!$B$6:$F$150,5,0)</f>
        <v>0</v>
      </c>
      <c r="J92" s="101"/>
      <c r="K92" s="134">
        <f>VLOOKUP(E92,'Bonos BV LPF 04-18'!$B$7:$J$150,9,0)</f>
        <v>17708990</v>
      </c>
      <c r="L92" s="135">
        <f>VLOOKUP(E92,'Bonos BV LPF 04-18'!$B$7:$K$150,10,0)</f>
        <v>0.04</v>
      </c>
    </row>
    <row r="93" spans="2:12" x14ac:dyDescent="0.2">
      <c r="B93" s="123" t="s">
        <v>324</v>
      </c>
      <c r="C93" s="123" t="s">
        <v>120</v>
      </c>
      <c r="D93" s="147" t="s">
        <v>387</v>
      </c>
      <c r="E93" s="110" t="s">
        <v>279</v>
      </c>
      <c r="G93" s="99">
        <f>VLOOKUP(E93,'Bonos BV LPF 04-18'!$B$6:$D$150,3,0)</f>
        <v>19590000</v>
      </c>
      <c r="H93" s="100"/>
      <c r="I93" s="99">
        <f>VLOOKUP(E93,'Bonos BV LPF 04-18'!$B$6:$F$150,5,0)</f>
        <v>0</v>
      </c>
      <c r="J93" s="101"/>
      <c r="K93" s="134">
        <f>VLOOKUP(E93,'Bonos BV LPF 04-18'!$B$7:$J$150,9,0)</f>
        <v>17708990</v>
      </c>
      <c r="L93" s="135">
        <f>VLOOKUP(E93,'Bonos BV LPF 04-18'!$B$7:$K$150,10,0)</f>
        <v>0.04</v>
      </c>
    </row>
    <row r="94" spans="2:12" x14ac:dyDescent="0.2">
      <c r="B94" s="123" t="s">
        <v>324</v>
      </c>
      <c r="C94" s="123" t="s">
        <v>318</v>
      </c>
      <c r="D94" s="147" t="s">
        <v>293</v>
      </c>
      <c r="E94" s="110" t="s">
        <v>280</v>
      </c>
      <c r="G94" s="99">
        <f>VLOOKUP(E94,'Bonos BV LPF 04-18'!$B$6:$D$150,3,0)</f>
        <v>20990000</v>
      </c>
      <c r="H94" s="100"/>
      <c r="I94" s="99">
        <f>VLOOKUP(E94,'Bonos BV LPF 04-18'!$B$6:$F$150,5,0)</f>
        <v>0</v>
      </c>
      <c r="J94" s="101"/>
      <c r="K94" s="134">
        <f>VLOOKUP(E94,'Bonos BV LPF 04-18'!$B$7:$J$150,9,0)</f>
        <v>19287437</v>
      </c>
      <c r="L94" s="135">
        <f>VLOOKUP(E94,'Bonos BV LPF 04-18'!$B$7:$K$150,10,0)</f>
        <v>0.04</v>
      </c>
    </row>
    <row r="95" spans="2:12" x14ac:dyDescent="0.2">
      <c r="B95" s="123" t="s">
        <v>324</v>
      </c>
      <c r="C95" s="123" t="s">
        <v>319</v>
      </c>
      <c r="D95" s="147" t="s">
        <v>388</v>
      </c>
      <c r="E95" s="110" t="s">
        <v>280</v>
      </c>
      <c r="G95" s="99">
        <f>VLOOKUP(E95,'Bonos BV LPF 04-18'!$B$6:$D$150,3,0)</f>
        <v>20990000</v>
      </c>
      <c r="H95" s="100"/>
      <c r="I95" s="99">
        <f>VLOOKUP(E95,'Bonos BV LPF 04-18'!$B$6:$F$150,5,0)</f>
        <v>0</v>
      </c>
      <c r="J95" s="101"/>
      <c r="K95" s="134">
        <f>VLOOKUP(E95,'Bonos BV LPF 04-18'!$B$7:$J$150,9,0)</f>
        <v>19287437</v>
      </c>
      <c r="L95" s="135">
        <f>VLOOKUP(E95,'Bonos BV LPF 04-18'!$B$7:$K$150,10,0)</f>
        <v>0.04</v>
      </c>
    </row>
    <row r="96" spans="2:12" x14ac:dyDescent="0.2">
      <c r="B96" s="123" t="s">
        <v>325</v>
      </c>
      <c r="C96" s="123" t="s">
        <v>322</v>
      </c>
      <c r="D96" s="147" t="s">
        <v>389</v>
      </c>
      <c r="E96" s="110" t="s">
        <v>282</v>
      </c>
      <c r="G96" s="99">
        <f>VLOOKUP(E96,'Bonos BV LPF 04-18'!$B$6:$D$150,3,0)</f>
        <v>27190000</v>
      </c>
      <c r="H96" s="100"/>
      <c r="I96" s="99">
        <f>VLOOKUP(E96,'Bonos BV LPF 04-18'!$B$6:$F$150,5,0)</f>
        <v>0</v>
      </c>
      <c r="J96" s="101"/>
      <c r="K96" s="134">
        <f>VLOOKUP(E96,'Bonos BV LPF 04-18'!$B$7:$J$150,9,0)</f>
        <v>24990609</v>
      </c>
      <c r="L96" s="135">
        <f>VLOOKUP(E96,'Bonos BV LPF 04-18'!$B$7:$K$150,10,0)</f>
        <v>0.04</v>
      </c>
    </row>
    <row r="97" spans="2:12" x14ac:dyDescent="0.2">
      <c r="B97" s="123" t="s">
        <v>325</v>
      </c>
      <c r="C97" s="123" t="s">
        <v>321</v>
      </c>
      <c r="D97" s="147" t="s">
        <v>295</v>
      </c>
      <c r="E97" s="110" t="s">
        <v>282</v>
      </c>
      <c r="G97" s="99">
        <f>VLOOKUP(E97,'Bonos BV LPF 04-18'!$B$6:$D$150,3,0)</f>
        <v>27190000</v>
      </c>
      <c r="H97" s="100"/>
      <c r="I97" s="99">
        <f>VLOOKUP(E97,'Bonos BV LPF 04-18'!$B$6:$F$150,5,0)</f>
        <v>0</v>
      </c>
      <c r="J97" s="101"/>
      <c r="K97" s="134">
        <f>VLOOKUP(E97,'Bonos BV LPF 04-18'!$B$7:$J$150,9,0)</f>
        <v>24990609</v>
      </c>
      <c r="L97" s="135">
        <f>VLOOKUP(E97,'Bonos BV LPF 04-18'!$B$7:$K$150,10,0)</f>
        <v>0.04</v>
      </c>
    </row>
    <row r="98" spans="2:12" x14ac:dyDescent="0.2">
      <c r="B98" s="123" t="s">
        <v>325</v>
      </c>
      <c r="C98" s="123" t="s">
        <v>319</v>
      </c>
      <c r="D98" s="147" t="s">
        <v>390</v>
      </c>
      <c r="E98" s="110" t="s">
        <v>281</v>
      </c>
      <c r="G98" s="99">
        <f>VLOOKUP(E98,'Bonos BV LPF 04-18'!$B$6:$D$150,3,0)</f>
        <v>21990000</v>
      </c>
      <c r="H98" s="100"/>
      <c r="I98" s="99">
        <f>VLOOKUP(E98,'Bonos BV LPF 04-18'!$B$6:$F$150,5,0)</f>
        <v>0</v>
      </c>
      <c r="J98" s="101"/>
      <c r="K98" s="134">
        <f>VLOOKUP(E98,'Bonos BV LPF 04-18'!$B$7:$J$150,9,0)</f>
        <v>20168353</v>
      </c>
      <c r="L98" s="135">
        <f>VLOOKUP(E98,'Bonos BV LPF 04-18'!$B$7:$K$150,10,0)</f>
        <v>0.04</v>
      </c>
    </row>
    <row r="99" spans="2:12" x14ac:dyDescent="0.2">
      <c r="B99" s="123" t="s">
        <v>325</v>
      </c>
      <c r="C99" s="123" t="s">
        <v>318</v>
      </c>
      <c r="D99" s="147" t="s">
        <v>294</v>
      </c>
      <c r="E99" s="110" t="s">
        <v>281</v>
      </c>
      <c r="G99" s="99">
        <f>VLOOKUP(E99,'Bonos BV LPF 04-18'!$B$6:$D$150,3,0)</f>
        <v>21990000</v>
      </c>
      <c r="H99" s="100"/>
      <c r="I99" s="99">
        <f>VLOOKUP(E99,'Bonos BV LPF 04-18'!$B$6:$F$150,5,0)</f>
        <v>0</v>
      </c>
      <c r="J99" s="101"/>
      <c r="K99" s="134">
        <f>VLOOKUP(E99,'Bonos BV LPF 04-18'!$B$7:$J$150,9,0)</f>
        <v>20168353</v>
      </c>
      <c r="L99" s="135">
        <f>VLOOKUP(E99,'Bonos BV LPF 04-18'!$B$7:$K$150,10,0)</f>
        <v>0.04</v>
      </c>
    </row>
    <row r="100" spans="2:12" x14ac:dyDescent="0.2">
      <c r="B100" s="123" t="s">
        <v>83</v>
      </c>
      <c r="C100" s="123" t="s">
        <v>84</v>
      </c>
      <c r="D100" s="147" t="s">
        <v>391</v>
      </c>
      <c r="E100" s="110" t="s">
        <v>176</v>
      </c>
      <c r="G100" s="99">
        <f>VLOOKUP(E100,'Bonos BV LPF 04-18'!$B$6:$D$150,3,0)</f>
        <v>11490000</v>
      </c>
      <c r="H100" s="100"/>
      <c r="I100" s="99">
        <f>VLOOKUP(E100,'Bonos BV LPF 04-18'!$B$6:$F$150,5,0)</f>
        <v>300000</v>
      </c>
      <c r="J100" s="101"/>
      <c r="K100" s="134">
        <f>VLOOKUP(E100,'Bonos BV LPF 04-18'!$B$7:$J$150,9,0)</f>
        <v>10071000</v>
      </c>
      <c r="L100" s="135">
        <f>VLOOKUP(E100,'Bonos BV LPF 04-18'!$B$7:$K$150,10,0)</f>
        <v>0.05</v>
      </c>
    </row>
    <row r="101" spans="2:12" x14ac:dyDescent="0.2">
      <c r="B101" s="123" t="s">
        <v>83</v>
      </c>
      <c r="C101" s="123" t="s">
        <v>392</v>
      </c>
      <c r="D101" s="147"/>
      <c r="E101" s="110" t="s">
        <v>176</v>
      </c>
      <c r="G101" s="99">
        <f>VLOOKUP(E101,'Bonos BV LPF 04-18'!$B$6:$D$150,3,0)</f>
        <v>11490000</v>
      </c>
      <c r="H101" s="100"/>
      <c r="I101" s="99">
        <f>VLOOKUP(E101,'Bonos BV LPF 04-18'!$B$6:$F$150,5,0)</f>
        <v>300000</v>
      </c>
      <c r="J101" s="101"/>
      <c r="K101" s="134">
        <f>VLOOKUP(E101,'Bonos BV LPF 04-18'!$B$7:$J$150,9,0)</f>
        <v>10071000</v>
      </c>
      <c r="L101" s="135">
        <f>VLOOKUP(E101,'Bonos BV LPF 04-18'!$B$7:$K$150,10,0)</f>
        <v>0.05</v>
      </c>
    </row>
    <row r="102" spans="2:12" x14ac:dyDescent="0.2">
      <c r="B102" s="123" t="s">
        <v>79</v>
      </c>
      <c r="C102" s="123" t="s">
        <v>80</v>
      </c>
      <c r="D102" s="147" t="s">
        <v>393</v>
      </c>
      <c r="E102" s="110" t="s">
        <v>44</v>
      </c>
      <c r="G102" s="99">
        <f>VLOOKUP(E102,'Bonos BV LPF 04-18'!$B$6:$D$150,3,0)</f>
        <v>9390000</v>
      </c>
      <c r="H102" s="100"/>
      <c r="I102" s="99">
        <f>VLOOKUP(E102,'Bonos BV LPF 04-18'!$B$6:$F$150,5,0)</f>
        <v>1050000</v>
      </c>
      <c r="J102" s="101"/>
      <c r="K102" s="134">
        <f>VLOOKUP(E102,'Bonos BV LPF 04-18'!$B$7:$J$150,9,0)</f>
        <v>8089800</v>
      </c>
      <c r="L102" s="135">
        <f>VLOOKUP(E102,'Bonos BV LPF 04-18'!$B$7:$K$150,10,0)</f>
        <v>0.04</v>
      </c>
    </row>
    <row r="103" spans="2:12" x14ac:dyDescent="0.2">
      <c r="B103" s="123" t="s">
        <v>79</v>
      </c>
      <c r="C103" s="123" t="s">
        <v>394</v>
      </c>
      <c r="D103" s="147"/>
      <c r="E103" s="110" t="s">
        <v>44</v>
      </c>
      <c r="G103" s="99">
        <f>VLOOKUP(E103,'Bonos BV LPF 04-18'!$B$6:$D$150,3,0)</f>
        <v>9390000</v>
      </c>
      <c r="H103" s="100"/>
      <c r="I103" s="99">
        <f>VLOOKUP(E103,'Bonos BV LPF 04-18'!$B$6:$F$150,5,0)</f>
        <v>1050000</v>
      </c>
      <c r="J103" s="101"/>
      <c r="K103" s="134">
        <f>VLOOKUP(E103,'Bonos BV LPF 04-18'!$B$7:$J$150,9,0)</f>
        <v>8089800</v>
      </c>
      <c r="L103" s="135">
        <f>VLOOKUP(E103,'Bonos BV LPF 04-18'!$B$7:$K$150,10,0)</f>
        <v>0.04</v>
      </c>
    </row>
    <row r="104" spans="2:12" x14ac:dyDescent="0.2">
      <c r="B104" s="123" t="s">
        <v>79</v>
      </c>
      <c r="C104" s="123" t="s">
        <v>81</v>
      </c>
      <c r="D104" s="147" t="s">
        <v>395</v>
      </c>
      <c r="E104" s="110" t="s">
        <v>45</v>
      </c>
      <c r="G104" s="99">
        <f>VLOOKUP(E104,'Bonos BV LPF 04-18'!$B$6:$D$150,3,0)</f>
        <v>9990000</v>
      </c>
      <c r="H104" s="100"/>
      <c r="I104" s="99">
        <f>VLOOKUP(E104,'Bonos BV LPF 04-18'!$B$6:$F$150,5,0)</f>
        <v>850000</v>
      </c>
      <c r="J104" s="101"/>
      <c r="K104" s="134">
        <f>VLOOKUP(E104,'Bonos BV LPF 04-18'!$B$7:$J$150,9,0)</f>
        <v>8695995</v>
      </c>
      <c r="L104" s="135">
        <f>VLOOKUP(E104,'Bonos BV LPF 04-18'!$B$7:$K$150,10,0)</f>
        <v>0.04</v>
      </c>
    </row>
    <row r="105" spans="2:12" x14ac:dyDescent="0.2">
      <c r="B105" s="123" t="s">
        <v>79</v>
      </c>
      <c r="C105" s="123" t="s">
        <v>82</v>
      </c>
      <c r="D105" s="147" t="s">
        <v>177</v>
      </c>
      <c r="E105" s="110" t="s">
        <v>46</v>
      </c>
      <c r="G105" s="99">
        <f>VLOOKUP(E105,'Bonos BV LPF 04-18'!$B$6:$D$150,3,0)</f>
        <v>10290000</v>
      </c>
      <c r="H105" s="100"/>
      <c r="I105" s="99">
        <f>VLOOKUP(E105,'Bonos BV LPF 04-18'!$B$6:$F$150,5,0)</f>
        <v>600000</v>
      </c>
      <c r="J105" s="101"/>
      <c r="K105" s="134">
        <f>VLOOKUP(E105,'Bonos BV LPF 04-18'!$B$7:$J$150,9,0)</f>
        <v>9186856</v>
      </c>
      <c r="L105" s="135">
        <f>VLOOKUP(E105,'Bonos BV LPF 04-18'!$B$7:$K$150,10,0)</f>
        <v>0.04</v>
      </c>
    </row>
    <row r="106" spans="2:12" x14ac:dyDescent="0.2">
      <c r="B106" s="123" t="s">
        <v>71</v>
      </c>
      <c r="C106" s="123" t="s">
        <v>72</v>
      </c>
      <c r="D106" s="147" t="s">
        <v>178</v>
      </c>
      <c r="E106" s="110" t="s">
        <v>47</v>
      </c>
      <c r="G106" s="99">
        <f>VLOOKUP(E106,'Bonos BV LPF 04-18'!$B$6:$D$150,3,0)</f>
        <v>10790000</v>
      </c>
      <c r="H106" s="100"/>
      <c r="I106" s="99">
        <f>VLOOKUP(E106,'Bonos BV LPF 04-18'!$B$6:$F$150,5,0)</f>
        <v>800000</v>
      </c>
      <c r="J106" s="101"/>
      <c r="K106" s="134">
        <f>VLOOKUP(E106,'Bonos BV LPF 04-18'!$B$7:$J$150,9,0)</f>
        <v>9674977</v>
      </c>
      <c r="L106" s="135">
        <f>VLOOKUP(E106,'Bonos BV LPF 04-18'!$B$7:$K$150,10,0)</f>
        <v>0.05</v>
      </c>
    </row>
    <row r="107" spans="2:12" x14ac:dyDescent="0.2">
      <c r="B107" s="123" t="s">
        <v>78</v>
      </c>
      <c r="C107" s="123" t="s">
        <v>77</v>
      </c>
      <c r="D107" s="147" t="s">
        <v>174</v>
      </c>
      <c r="E107" s="110" t="s">
        <v>42</v>
      </c>
      <c r="G107" s="99">
        <f>VLOOKUP(E107,'Bonos BV LPF 04-18'!$B$6:$D$150,3,0)</f>
        <v>10690000</v>
      </c>
      <c r="H107" s="100"/>
      <c r="I107" s="99">
        <f>VLOOKUP(E107,'Bonos BV LPF 04-18'!$B$6:$F$150,5,0)</f>
        <v>300000</v>
      </c>
      <c r="J107" s="101"/>
      <c r="K107" s="134">
        <f>VLOOKUP(E107,'Bonos BV LPF 04-18'!$B$7:$J$150,9,0)</f>
        <v>9563964</v>
      </c>
      <c r="L107" s="135">
        <f>VLOOKUP(E107,'Bonos BV LPF 04-18'!$B$7:$K$150,10,0)</f>
        <v>0.04</v>
      </c>
    </row>
    <row r="108" spans="2:12" x14ac:dyDescent="0.2">
      <c r="B108" s="123" t="s">
        <v>76</v>
      </c>
      <c r="C108" s="123" t="s">
        <v>77</v>
      </c>
      <c r="D108" s="147" t="s">
        <v>175</v>
      </c>
      <c r="E108" s="110" t="s">
        <v>43</v>
      </c>
      <c r="G108" s="99">
        <f>VLOOKUP(E108,'Bonos BV LPF 04-18'!$B$6:$D$150,3,0)</f>
        <v>10990000</v>
      </c>
      <c r="H108" s="100"/>
      <c r="I108" s="99">
        <f>VLOOKUP(E108,'Bonos BV LPF 04-18'!$B$6:$F$150,5,0)</f>
        <v>0</v>
      </c>
      <c r="J108" s="101"/>
      <c r="K108" s="134">
        <f>VLOOKUP(E108,'Bonos BV LPF 04-18'!$B$7:$J$150,9,0)</f>
        <v>10074553</v>
      </c>
      <c r="L108" s="135">
        <f>VLOOKUP(E108,'Bonos BV LPF 04-18'!$B$7:$K$150,10,0)</f>
        <v>0.04</v>
      </c>
    </row>
    <row r="109" spans="2:12" x14ac:dyDescent="0.2">
      <c r="B109" s="123" t="s">
        <v>73</v>
      </c>
      <c r="C109" s="123" t="s">
        <v>396</v>
      </c>
      <c r="D109" s="147" t="s">
        <v>301</v>
      </c>
      <c r="E109" s="110" t="s">
        <v>40</v>
      </c>
      <c r="G109" s="99">
        <f>VLOOKUP(E109,'Bonos BV LPF 04-18'!$B$6:$D$150,3,0)</f>
        <v>9390000</v>
      </c>
      <c r="H109" s="100"/>
      <c r="I109" s="99">
        <f>VLOOKUP(E109,'Bonos BV LPF 04-18'!$B$6:$F$150,5,0)</f>
        <v>1250000</v>
      </c>
      <c r="J109" s="101"/>
      <c r="K109" s="134">
        <f>VLOOKUP(E109,'Bonos BV LPF 04-18'!$B$7:$J$150,9,0)</f>
        <v>7895800</v>
      </c>
      <c r="L109" s="135">
        <f>VLOOKUP(E109,'Bonos BV LPF 04-18'!$B$7:$K$150,10,0)</f>
        <v>0.04</v>
      </c>
    </row>
    <row r="110" spans="2:12" x14ac:dyDescent="0.2">
      <c r="B110" s="123" t="s">
        <v>73</v>
      </c>
      <c r="C110" s="123" t="s">
        <v>74</v>
      </c>
      <c r="D110" s="147" t="s">
        <v>397</v>
      </c>
      <c r="E110" s="110" t="s">
        <v>40</v>
      </c>
      <c r="G110" s="99">
        <f>VLOOKUP(E110,'Bonos BV LPF 04-18'!$B$6:$D$150,3,0)</f>
        <v>9390000</v>
      </c>
      <c r="H110" s="100"/>
      <c r="I110" s="99">
        <f>VLOOKUP(E110,'Bonos BV LPF 04-18'!$B$6:$F$150,5,0)</f>
        <v>1250000</v>
      </c>
      <c r="J110" s="101"/>
      <c r="K110" s="134">
        <f>VLOOKUP(E110,'Bonos BV LPF 04-18'!$B$7:$J$150,9,0)</f>
        <v>7895800</v>
      </c>
      <c r="L110" s="135">
        <f>VLOOKUP(E110,'Bonos BV LPF 04-18'!$B$7:$K$150,10,0)</f>
        <v>0.04</v>
      </c>
    </row>
    <row r="111" spans="2:12" x14ac:dyDescent="0.2">
      <c r="B111" s="123" t="s">
        <v>73</v>
      </c>
      <c r="C111" s="123" t="s">
        <v>75</v>
      </c>
      <c r="D111" s="147" t="s">
        <v>173</v>
      </c>
      <c r="E111" s="110" t="s">
        <v>41</v>
      </c>
      <c r="G111" s="99">
        <f>VLOOKUP(E111,'Bonos BV LPF 04-18'!$B$6:$D$150,3,0)</f>
        <v>10190000</v>
      </c>
      <c r="H111" s="100"/>
      <c r="I111" s="99">
        <f>VLOOKUP(E111,'Bonos BV LPF 04-18'!$B$6:$F$150,5,0)</f>
        <v>800000</v>
      </c>
      <c r="J111" s="101"/>
      <c r="K111" s="134">
        <f>VLOOKUP(E111,'Bonos BV LPF 04-18'!$B$7:$J$150,9,0)</f>
        <v>9108300</v>
      </c>
      <c r="L111" s="135">
        <f>VLOOKUP(E111,'Bonos BV LPF 04-18'!$B$7:$K$150,10,0)</f>
        <v>0.04</v>
      </c>
    </row>
  </sheetData>
  <autoFilter ref="B8:L111" xr:uid="{00000000-0009-0000-0000-000002000000}"/>
  <sortState ref="B9:E77">
    <sortCondition ref="D9:D77"/>
  </sortState>
  <mergeCells count="1">
    <mergeCell ref="E4:I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04-18</vt:lpstr>
      <vt:lpstr>Bonos BV LPF 04-18</vt:lpstr>
      <vt:lpstr>LP 04-18 con Códigos</vt:lpstr>
      <vt:lpstr>Bonos BV LPF 04-18!Área_de_impresión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Alucema Hidalgo, Maria Graciela</cp:lastModifiedBy>
  <dcterms:created xsi:type="dcterms:W3CDTF">2017-05-25T14:33:35Z</dcterms:created>
  <dcterms:modified xsi:type="dcterms:W3CDTF">2018-08-06T21:20:09Z</dcterms:modified>
</cp:coreProperties>
</file>