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nferes\Documents\Listas de precios\LP Fleet\LPF10-2020\sin modelos baratos\"/>
    </mc:Choice>
  </mc:AlternateContent>
  <xr:revisionPtr revIDLastSave="0" documentId="13_ncr:1_{07463403-0529-4CB4-92C9-A6C69FE1322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LPF 10-2020" sheetId="1" r:id="rId1"/>
    <sheet name="Bonos BV LPF 10-2020" sheetId="2" r:id="rId2"/>
    <sheet name="LP 10-2020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10-2020 con Códigos'!$B$6:$H$75</definedName>
    <definedName name="_xlnm._FilterDatabase" localSheetId="0" hidden="1">'LPF 10-2020'!$B$6:$X$6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10-2020'!$A$1:$I$8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5" l="1"/>
  <c r="D20" i="5"/>
  <c r="H20" i="2"/>
  <c r="J20" i="2" s="1"/>
  <c r="G20" i="5" s="1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8" i="5"/>
  <c r="D9" i="5"/>
  <c r="D10" i="5"/>
  <c r="D11" i="5"/>
  <c r="D12" i="5"/>
  <c r="D13" i="5"/>
  <c r="D14" i="5"/>
  <c r="D15" i="5"/>
  <c r="D16" i="5"/>
  <c r="D17" i="5"/>
  <c r="D18" i="5"/>
  <c r="D19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X21" i="1" l="1"/>
  <c r="H56" i="5" l="1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7" i="2"/>
  <c r="H76" i="2"/>
  <c r="H70" i="2"/>
  <c r="H67" i="2"/>
  <c r="H66" i="2"/>
  <c r="H64" i="2"/>
  <c r="H63" i="2"/>
  <c r="H62" i="2"/>
  <c r="H61" i="2"/>
  <c r="H60" i="2"/>
  <c r="H56" i="2"/>
  <c r="H55" i="2"/>
  <c r="H53" i="2"/>
  <c r="H51" i="2"/>
  <c r="H50" i="2"/>
  <c r="H44" i="2"/>
  <c r="H42" i="2"/>
  <c r="H38" i="2"/>
  <c r="H30" i="2"/>
  <c r="H29" i="2"/>
  <c r="H27" i="2"/>
  <c r="H19" i="2"/>
  <c r="J19" i="2" s="1"/>
  <c r="X20" i="1" s="1"/>
  <c r="H12" i="2"/>
  <c r="H11" i="2"/>
  <c r="H8" i="2"/>
  <c r="H34" i="2" l="1"/>
  <c r="H33" i="2"/>
  <c r="H37" i="2"/>
  <c r="H39" i="2"/>
  <c r="H43" i="2"/>
  <c r="H47" i="2"/>
  <c r="H54" i="2"/>
  <c r="H15" i="2"/>
  <c r="H18" i="2"/>
  <c r="J18" i="2" s="1"/>
  <c r="X19" i="1" s="1"/>
  <c r="H23" i="2"/>
  <c r="H24" i="2"/>
  <c r="H28" i="2"/>
  <c r="H52" i="2"/>
  <c r="H57" i="2"/>
  <c r="H65" i="2"/>
  <c r="H73" i="2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D7" i="5"/>
  <c r="J76" i="2" l="1"/>
  <c r="X77" i="1" s="1"/>
  <c r="J11" i="2"/>
  <c r="X12" i="1" s="1"/>
  <c r="H7" i="5" l="1"/>
  <c r="H8" i="5"/>
  <c r="H9" i="5"/>
  <c r="H10" i="5"/>
  <c r="H11" i="5"/>
  <c r="H12" i="5"/>
  <c r="H13" i="5"/>
  <c r="H14" i="5"/>
  <c r="H15" i="5"/>
  <c r="H16" i="5"/>
  <c r="H17" i="5"/>
  <c r="H18" i="5"/>
  <c r="H19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J77" i="2"/>
  <c r="X78" i="1" s="1"/>
  <c r="J73" i="2"/>
  <c r="X74" i="1" s="1"/>
  <c r="J70" i="2"/>
  <c r="X71" i="1" s="1"/>
  <c r="J67" i="2"/>
  <c r="X68" i="1" s="1"/>
  <c r="J66" i="2"/>
  <c r="X67" i="1" s="1"/>
  <c r="J65" i="2"/>
  <c r="X66" i="1" s="1"/>
  <c r="J64" i="2"/>
  <c r="X65" i="1" s="1"/>
  <c r="J63" i="2"/>
  <c r="J62" i="2"/>
  <c r="X63" i="1" s="1"/>
  <c r="J61" i="2"/>
  <c r="X62" i="1" s="1"/>
  <c r="J60" i="2"/>
  <c r="X61" i="1" s="1"/>
  <c r="J57" i="2"/>
  <c r="X58" i="1" s="1"/>
  <c r="J56" i="2"/>
  <c r="X57" i="1" s="1"/>
  <c r="J55" i="2"/>
  <c r="X56" i="1" s="1"/>
  <c r="J54" i="2"/>
  <c r="X55" i="1" s="1"/>
  <c r="J53" i="2"/>
  <c r="X54" i="1" s="1"/>
  <c r="J52" i="2"/>
  <c r="X53" i="1" s="1"/>
  <c r="J51" i="2"/>
  <c r="X52" i="1" s="1"/>
  <c r="J50" i="2"/>
  <c r="X51" i="1" s="1"/>
  <c r="J47" i="2"/>
  <c r="X48" i="1" s="1"/>
  <c r="J44" i="2"/>
  <c r="X45" i="1" s="1"/>
  <c r="J43" i="2"/>
  <c r="X44" i="1" s="1"/>
  <c r="J42" i="2"/>
  <c r="X43" i="1" s="1"/>
  <c r="J39" i="2"/>
  <c r="X40" i="1" s="1"/>
  <c r="J38" i="2"/>
  <c r="X39" i="1" s="1"/>
  <c r="J37" i="2"/>
  <c r="X38" i="1" s="1"/>
  <c r="J34" i="2"/>
  <c r="X35" i="1" s="1"/>
  <c r="J33" i="2"/>
  <c r="X34" i="1" s="1"/>
  <c r="J30" i="2"/>
  <c r="X31" i="1" s="1"/>
  <c r="J29" i="2"/>
  <c r="X30" i="1" s="1"/>
  <c r="J28" i="2"/>
  <c r="X29" i="1" s="1"/>
  <c r="J27" i="2"/>
  <c r="X28" i="1" s="1"/>
  <c r="J24" i="2"/>
  <c r="X25" i="1" s="1"/>
  <c r="J23" i="2"/>
  <c r="X24" i="1" s="1"/>
  <c r="J15" i="2"/>
  <c r="X16" i="1" s="1"/>
  <c r="J12" i="2"/>
  <c r="X13" i="1" s="1"/>
  <c r="J8" i="2"/>
  <c r="X9" i="1" s="1"/>
  <c r="G42" i="5" l="1"/>
  <c r="X64" i="1"/>
  <c r="G11" i="5"/>
  <c r="G8" i="5"/>
  <c r="G47" i="5"/>
  <c r="G68" i="5"/>
  <c r="G69" i="5"/>
  <c r="G56" i="5"/>
  <c r="G57" i="5"/>
  <c r="G48" i="5"/>
  <c r="G70" i="5"/>
  <c r="G61" i="5"/>
  <c r="G60" i="5"/>
  <c r="G62" i="5"/>
  <c r="G74" i="5"/>
  <c r="G73" i="5"/>
  <c r="G67" i="5"/>
  <c r="G65" i="5"/>
  <c r="G66" i="5"/>
  <c r="G72" i="5"/>
  <c r="G71" i="5"/>
  <c r="G44" i="5"/>
  <c r="G49" i="5"/>
  <c r="G75" i="5"/>
  <c r="G59" i="5"/>
  <c r="G58" i="5"/>
  <c r="G63" i="5"/>
  <c r="G64" i="5"/>
  <c r="G55" i="5"/>
  <c r="G54" i="5"/>
  <c r="G52" i="5"/>
  <c r="G53" i="5"/>
  <c r="G45" i="5"/>
  <c r="G46" i="5"/>
  <c r="G35" i="5"/>
  <c r="G51" i="5"/>
  <c r="G50" i="5"/>
  <c r="G24" i="5"/>
  <c r="G43" i="5"/>
  <c r="G16" i="5"/>
  <c r="G17" i="5"/>
  <c r="G28" i="5"/>
  <c r="G29" i="5"/>
  <c r="G22" i="5"/>
  <c r="G21" i="5"/>
  <c r="G38" i="5"/>
  <c r="G9" i="5"/>
  <c r="G32" i="5"/>
  <c r="G33" i="5"/>
  <c r="G10" i="5"/>
  <c r="G18" i="5"/>
  <c r="G23" i="5"/>
  <c r="G37" i="5"/>
  <c r="G36" i="5"/>
  <c r="G15" i="5"/>
  <c r="G14" i="5"/>
  <c r="G34" i="5"/>
  <c r="G27" i="5"/>
  <c r="G26" i="5"/>
  <c r="G31" i="5"/>
  <c r="G30" i="5"/>
  <c r="G25" i="5"/>
  <c r="G7" i="5"/>
  <c r="G40" i="5"/>
  <c r="G39" i="5"/>
  <c r="G41" i="5"/>
  <c r="G19" i="5"/>
  <c r="G12" i="5"/>
  <c r="G13" i="5"/>
  <c r="E3" i="5"/>
  <c r="E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 Hidalgo, Maria Graciela</author>
  </authors>
  <commentList>
    <comment ref="C7" authorId="0" shapeId="0" xr:uid="{BA5A1380-4F4D-4994-92FB-9B0DF2706F0A}">
      <text>
        <r>
          <rPr>
            <sz val="12"/>
            <color indexed="81"/>
            <rFont val="Tahoma"/>
            <family val="2"/>
          </rPr>
          <t>Versión SIN mando al volante</t>
        </r>
      </text>
    </comment>
    <comment ref="C8" authorId="0" shapeId="0" xr:uid="{32DDF784-C30F-4FF7-9B36-DB225CE1CA06}">
      <text>
        <r>
          <rPr>
            <sz val="12"/>
            <color indexed="81"/>
            <rFont val="Tahoma"/>
            <family val="2"/>
          </rPr>
          <t>Versión con mando al volante</t>
        </r>
      </text>
    </comment>
    <comment ref="C9" authorId="0" shapeId="0" xr:uid="{0869D3DA-AE73-4FD4-8B3A-FC169383E3E7}">
      <text>
        <r>
          <rPr>
            <sz val="12"/>
            <color indexed="81"/>
            <rFont val="Tahoma"/>
            <family val="2"/>
          </rPr>
          <t>Versión SIN mando al volante</t>
        </r>
      </text>
    </comment>
    <comment ref="C10" authorId="0" shapeId="0" xr:uid="{7DEF4C49-3009-484F-991A-8AF23C3585BE}">
      <text>
        <r>
          <rPr>
            <sz val="12"/>
            <color indexed="81"/>
            <rFont val="Tahoma"/>
            <family val="2"/>
          </rPr>
          <t>Versión con mando al volante</t>
        </r>
      </text>
    </comment>
    <comment ref="C11" authorId="0" shapeId="0" xr:uid="{A23B6106-70D1-4A89-879F-CA525F4E965D}">
      <text>
        <r>
          <rPr>
            <sz val="12"/>
            <color indexed="81"/>
            <rFont val="Tahoma"/>
            <family val="2"/>
          </rPr>
          <t>Versión con mando al volante</t>
        </r>
      </text>
    </comment>
    <comment ref="C14" authorId="0" shapeId="0" xr:uid="{772B77BB-24E3-4E71-BB75-274E73D30D2F}">
      <text>
        <r>
          <rPr>
            <b/>
            <sz val="9"/>
            <color indexed="81"/>
            <rFont val="Tahoma"/>
            <family val="2"/>
          </rPr>
          <t>Color interior
 TRY=Negro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EA4CD82B-5455-48B1-967E-1A5DC5650AED}">
      <text>
        <r>
          <rPr>
            <b/>
            <sz val="9"/>
            <color indexed="81"/>
            <rFont val="Tahoma"/>
            <family val="2"/>
          </rPr>
          <t>Color interior
 TRY=Negro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1AE2ABC9-2FBA-46B9-A017-F287C217E0EA}">
      <text>
        <r>
          <rPr>
            <b/>
            <sz val="9"/>
            <color indexed="81"/>
            <rFont val="Tahoma"/>
            <family val="2"/>
          </rPr>
          <t>Color interior
 TRY=Negro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 xr:uid="{406D99DB-687C-416E-B3C3-BE802378EA18}">
      <text>
        <r>
          <rPr>
            <b/>
            <sz val="9"/>
            <color indexed="81"/>
            <rFont val="Tahoma"/>
            <family val="2"/>
          </rPr>
          <t>Color interior
 TRY=Negro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 xr:uid="{A5C4CEE0-C2A7-4110-B8AE-B2D971C1B482}">
      <text>
        <r>
          <rPr>
            <sz val="14"/>
            <color indexed="81"/>
            <rFont val="Tahoma"/>
            <family val="2"/>
          </rPr>
          <t>Tiene cubre equipaje</t>
        </r>
      </text>
    </comment>
    <comment ref="C23" authorId="0" shapeId="0" xr:uid="{71D0036F-850C-41C8-A7F4-613D6B43E155}">
      <text>
        <r>
          <rPr>
            <sz val="14"/>
            <color indexed="81"/>
            <rFont val="Tahoma"/>
            <family val="2"/>
          </rPr>
          <t>Tiene cubre equipaje</t>
        </r>
      </text>
    </comment>
    <comment ref="C29" authorId="0" shapeId="0" xr:uid="{5F0D8B50-8218-4014-BB0B-4CF39DC369BA}">
      <text>
        <r>
          <rPr>
            <sz val="14"/>
            <color indexed="81"/>
            <rFont val="Tahoma"/>
            <family val="2"/>
          </rPr>
          <t>Tiene cubre equipaje</t>
        </r>
      </text>
    </comment>
    <comment ref="C30" authorId="0" shapeId="0" xr:uid="{C7933946-2F8A-49D9-89A9-9EDD6F20DC49}">
      <text>
        <r>
          <rPr>
            <sz val="14"/>
            <color indexed="81"/>
            <rFont val="Tahoma"/>
            <family val="2"/>
          </rPr>
          <t>Tiene cubre equipaje</t>
        </r>
      </text>
    </comment>
    <comment ref="C32" authorId="0" shapeId="0" xr:uid="{A483B639-D621-4E62-BC7A-91C296247627}">
      <text>
        <r>
          <rPr>
            <sz val="14"/>
            <color indexed="81"/>
            <rFont val="Tahoma"/>
            <family val="2"/>
          </rPr>
          <t>Tiene cubre equipaje</t>
        </r>
      </text>
    </comment>
    <comment ref="C33" authorId="0" shapeId="0" xr:uid="{7FDF98BD-D02A-4D30-9B02-F34498284980}">
      <text>
        <r>
          <rPr>
            <sz val="14"/>
            <color indexed="81"/>
            <rFont val="Tahoma"/>
            <family val="2"/>
          </rPr>
          <t>Tiene cubre equipaje</t>
        </r>
      </text>
    </comment>
    <comment ref="C53" authorId="0" shapeId="0" xr:uid="{3449C252-6680-44DE-9568-E625565CA2BC}">
      <text>
        <r>
          <rPr>
            <b/>
            <sz val="10"/>
            <color indexed="81"/>
            <rFont val="Tahoma"/>
            <family val="2"/>
          </rPr>
          <t>Código para versión con botón de encendido</t>
        </r>
      </text>
    </comment>
    <comment ref="C55" authorId="0" shapeId="0" xr:uid="{8EFF5621-72E1-4172-9E47-5AAFFD428DA8}">
      <text>
        <r>
          <rPr>
            <b/>
            <sz val="10"/>
            <color indexed="81"/>
            <rFont val="Tahoma"/>
            <family val="2"/>
          </rPr>
          <t>Código para versión con botón de encendido</t>
        </r>
      </text>
    </comment>
    <comment ref="C64" authorId="0" shapeId="0" xr:uid="{9F962962-FE71-4956-99E0-F61AD719DFDA}">
      <text>
        <r>
          <rPr>
            <b/>
            <sz val="10"/>
            <color indexed="81"/>
            <rFont val="Tahoma"/>
            <family val="2"/>
          </rPr>
          <t>Código para versión con botón de encendido</t>
        </r>
      </text>
    </comment>
  </commentList>
</comments>
</file>

<file path=xl/sharedStrings.xml><?xml version="1.0" encoding="utf-8"?>
<sst xmlns="http://schemas.openxmlformats.org/spreadsheetml/2006/main" count="1038" uniqueCount="270">
  <si>
    <t>MODELO</t>
  </si>
  <si>
    <t>Segmento</t>
  </si>
  <si>
    <t>Transmisión</t>
  </si>
  <si>
    <t>Cilindrara</t>
  </si>
  <si>
    <t>Caballos de Fuerza</t>
  </si>
  <si>
    <t>N° de Airbags</t>
  </si>
  <si>
    <t>ABS</t>
  </si>
  <si>
    <t>Alarma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</si>
  <si>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</si>
  <si>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</si>
  <si>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</si>
  <si>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</si>
  <si>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</si>
  <si>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</si>
  <si>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</si>
  <si>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</si>
  <si>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</si>
  <si>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</si>
  <si>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</si>
  <si>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</si>
  <si>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</si>
  <si>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GRAND i10 Hatchback PE</t>
  </si>
  <si>
    <t>SUV</t>
  </si>
  <si>
    <t>Modelo</t>
  </si>
  <si>
    <t>Bono Importador</t>
  </si>
  <si>
    <t>IONIQ</t>
  </si>
  <si>
    <t>x</t>
  </si>
  <si>
    <t>Cod Artículo</t>
  </si>
  <si>
    <t>Cod Config</t>
  </si>
  <si>
    <t>xx</t>
  </si>
  <si>
    <t>D3W52EC57</t>
  </si>
  <si>
    <t>HB</t>
  </si>
  <si>
    <t>Si</t>
  </si>
  <si>
    <t>7"</t>
  </si>
  <si>
    <t>Cámara</t>
  </si>
  <si>
    <t>M</t>
  </si>
  <si>
    <t>E</t>
  </si>
  <si>
    <t>4AT</t>
  </si>
  <si>
    <t>SD</t>
  </si>
  <si>
    <t>6MT</t>
  </si>
  <si>
    <t>5"</t>
  </si>
  <si>
    <t>Ambos</t>
  </si>
  <si>
    <t>A</t>
  </si>
  <si>
    <t>6MT 4x2</t>
  </si>
  <si>
    <t>AT</t>
  </si>
  <si>
    <t>Precio Sugerido Fleetsale</t>
  </si>
  <si>
    <t>MRG Fleetsale</t>
  </si>
  <si>
    <t>Precio Fleetsale Sugerido</t>
  </si>
  <si>
    <t>Descuento por Fleetsale</t>
  </si>
  <si>
    <t>Apple/Android</t>
  </si>
  <si>
    <t>8AT 4x2</t>
  </si>
  <si>
    <t>MINIBUS H-1 Facelift</t>
  </si>
  <si>
    <t>DDARB</t>
  </si>
  <si>
    <t>DDARC</t>
  </si>
  <si>
    <t>DDAX0</t>
  </si>
  <si>
    <t>TUCSON TL 2.0 CRDI E6 AT VALUE FL</t>
  </si>
  <si>
    <t>D3W52EC5J</t>
  </si>
  <si>
    <t>TUCSON TL FL</t>
  </si>
  <si>
    <t>MB</t>
  </si>
  <si>
    <t>6,2"</t>
  </si>
  <si>
    <t>5AT</t>
  </si>
  <si>
    <t>TUCSON TL 2.0 CRDI E6 MT PLUS FL</t>
  </si>
  <si>
    <t>TUCSON TL 2.0 CRDI E6 MT VALUE FL</t>
  </si>
  <si>
    <t>DDBF6</t>
  </si>
  <si>
    <t>Tucson TL FL</t>
  </si>
  <si>
    <t xml:space="preserve"> Precio Sugerido</t>
  </si>
  <si>
    <t>DDBHT</t>
  </si>
  <si>
    <t>DDBHW</t>
  </si>
  <si>
    <t>DDBHX</t>
  </si>
  <si>
    <t>Precio sugerido sin financiamiento</t>
  </si>
  <si>
    <t>B4S6K361B G G751</t>
  </si>
  <si>
    <t>D3W52EC57 D DBHT</t>
  </si>
  <si>
    <t>D3W52EC5J D DBHT</t>
  </si>
  <si>
    <t>D3W52EC5J D DBHX</t>
  </si>
  <si>
    <t>Ioniq EV GLS</t>
  </si>
  <si>
    <t>G7S6ZEZ7Z</t>
  </si>
  <si>
    <t>GGAIN</t>
  </si>
  <si>
    <t>GG760</t>
  </si>
  <si>
    <t>IONIQ EV GLS</t>
  </si>
  <si>
    <t>ATOS AH2</t>
  </si>
  <si>
    <t>ATOS AH2 1.1 MT PLUS</t>
  </si>
  <si>
    <t>GRAND I-10 BA 5DR 1.2 5M/T GLS 2AB AC PE</t>
  </si>
  <si>
    <t>GRAND I-10 BA 5DR 1.2 5M/T GLS 2AB AC ABS PE</t>
  </si>
  <si>
    <t>ACCENT RB Sedán</t>
  </si>
  <si>
    <t>ACCENT RB SDN 1.4 6M/T GL 2AB AC</t>
  </si>
  <si>
    <t>ELANTRA AD FL</t>
  </si>
  <si>
    <t>ELANTRA AD 1.6 MT VALUE FL</t>
  </si>
  <si>
    <t>ELANTRA AD 1.6 AT PREMIUM FL</t>
  </si>
  <si>
    <t>VELOSTER JS</t>
  </si>
  <si>
    <t>VELOSTER JS 2.0 MT VALUE</t>
  </si>
  <si>
    <t>VELOSTER JS 2.0 AT PREMIUM</t>
  </si>
  <si>
    <t>VELOSTER JS 1.6T AT TURBO BITONO</t>
  </si>
  <si>
    <t>VELOSTER JS 1.6T AT TURBO</t>
  </si>
  <si>
    <t>Serie N</t>
  </si>
  <si>
    <t>I30 PD N 2.0T MT PREMIUM</t>
  </si>
  <si>
    <t>VELOSTER JS N 2.0T MT PREMIUM</t>
  </si>
  <si>
    <t>I-20 IB</t>
  </si>
  <si>
    <t>I20 IB 1.4 MT PLUS</t>
  </si>
  <si>
    <t>I20 IB 1.4 MT VALUE</t>
  </si>
  <si>
    <t>I20 IB 1.4 AT VALUE</t>
  </si>
  <si>
    <t>VENUE QX</t>
  </si>
  <si>
    <t>VENUE QX 1.6 MT VALUE</t>
  </si>
  <si>
    <t>VENUE QX 1.6 AT VALUE</t>
  </si>
  <si>
    <t>VENUE QX 1.6 AT PREMIUM</t>
  </si>
  <si>
    <t>CRETA FL</t>
  </si>
  <si>
    <t>CRETA GS 1.6 MT VALUE FL</t>
  </si>
  <si>
    <t>TUCSON TL 2.0 MT 4WD PLUS FL</t>
  </si>
  <si>
    <t>TUCSON TL 2.0 MT VALUE FL</t>
  </si>
  <si>
    <t>TUCSON TL 2.0 AT PLUS FL</t>
  </si>
  <si>
    <t>TUCSON TL 2.0 AT VALUE FL</t>
  </si>
  <si>
    <t>TUCSON TL 2.0 CRDI E6 AT 4WD LIMITED FL</t>
  </si>
  <si>
    <t>SANTA FE TM</t>
  </si>
  <si>
    <t>SANTA FE TM 2.4 AT PLUS</t>
  </si>
  <si>
    <t>SANTA FE TM 2.4 AT VALUE</t>
  </si>
  <si>
    <t>SANTA FE TM 2.4 AT 4WD VALUE</t>
  </si>
  <si>
    <t>SANTA FE TM 2.2 CRDI E6 MT PLUS</t>
  </si>
  <si>
    <t>SANTA FE TM 2.2 CRDI E6 AT PLUS</t>
  </si>
  <si>
    <t>SANTA FE TM 2.2 CRDI E6 AT VALUE</t>
  </si>
  <si>
    <t>SANTA FE TM 2.2 CRDI E6 AT 4WD VALUE</t>
  </si>
  <si>
    <t>SANTA FE TM 2.2 CRDI E6 AT 4WD LIMITED</t>
  </si>
  <si>
    <t>AZERA IG</t>
  </si>
  <si>
    <t>AZERA IG 3.0 AT LIMITED</t>
  </si>
  <si>
    <t>H-1 TQ MB 2.5 CRDI MT 9S FL</t>
  </si>
  <si>
    <t>H-1 TQ MB 2.5 CRDI AT 9S FL</t>
  </si>
  <si>
    <t>C4S6E3315 D D345</t>
  </si>
  <si>
    <t>C4S6E3315 D D346</t>
  </si>
  <si>
    <t>B4S6K3615 G G749</t>
  </si>
  <si>
    <t>SBS4K4617 D DAPL</t>
  </si>
  <si>
    <t>SBS41EC57 D DAPH</t>
  </si>
  <si>
    <t>F2S4D2617 D DAWX</t>
  </si>
  <si>
    <t>F2S4D2617 G GCQ5</t>
  </si>
  <si>
    <t>F2S4D261F G GCX3</t>
  </si>
  <si>
    <t>J3C42G617 D D341</t>
  </si>
  <si>
    <t>J3C42G617 D D342</t>
  </si>
  <si>
    <t>J3C42G61F D D343</t>
  </si>
  <si>
    <t>J3C4D2G1U G G498</t>
  </si>
  <si>
    <t>J3C4D2G1U G G499</t>
  </si>
  <si>
    <t>S0S6L5G17 G GBB6</t>
  </si>
  <si>
    <t>BUC4L5G17 G G015</t>
  </si>
  <si>
    <t>C7S6K3615 S S299</t>
  </si>
  <si>
    <t>C7S6K4617 S S300</t>
  </si>
  <si>
    <t>C7S6K4617 S S277</t>
  </si>
  <si>
    <t>C7S6K461B S S277</t>
  </si>
  <si>
    <t>SNW5D2617 G G456</t>
  </si>
  <si>
    <t>SNW5D2617 G G452</t>
  </si>
  <si>
    <t>SNW5D261F G G453</t>
  </si>
  <si>
    <t>SNW5D261F G G379</t>
  </si>
  <si>
    <t>A0W5D2617 D D827</t>
  </si>
  <si>
    <t>A0W5D261F G G889</t>
  </si>
  <si>
    <t>D3W52G617 D DBHT</t>
  </si>
  <si>
    <t>D3W52G618 D DBHV</t>
  </si>
  <si>
    <t>D3W52G617 D DBHW</t>
  </si>
  <si>
    <t>D3W52G61F D DBHT</t>
  </si>
  <si>
    <t>D3W52G61G G GDN1</t>
  </si>
  <si>
    <t>D3W5D2G1X G GDN1</t>
  </si>
  <si>
    <t>S1W7L6617 D DAC0</t>
  </si>
  <si>
    <t>S1W7L661F D DAC1</t>
  </si>
  <si>
    <t>S1W7L661F G GFF2</t>
  </si>
  <si>
    <t>S1W7L661G G GAHG</t>
  </si>
  <si>
    <t>S1W72FC57 D DAC0</t>
  </si>
  <si>
    <t>S1W72FC5J D DAC1</t>
  </si>
  <si>
    <t>S1W72FC5J G GFF2</t>
  </si>
  <si>
    <t>S1W72FC5K G GFF2</t>
  </si>
  <si>
    <t>S1W72FC5K G GFF3</t>
  </si>
  <si>
    <t>G8S4J7A1J D D172</t>
  </si>
  <si>
    <t>G8S4J7A1J G G221</t>
  </si>
  <si>
    <t>G2S6K6A1TEV1 G GAQH</t>
  </si>
  <si>
    <t>GDB96B857 G GLT5</t>
  </si>
  <si>
    <t>HEH46B857 G ACAR</t>
  </si>
  <si>
    <t>5MT</t>
  </si>
  <si>
    <t>5  pas</t>
  </si>
  <si>
    <t>5 pas</t>
  </si>
  <si>
    <t>6AT</t>
  </si>
  <si>
    <t>4 pas</t>
  </si>
  <si>
    <t>7DCT</t>
  </si>
  <si>
    <t>8"</t>
  </si>
  <si>
    <t>TC</t>
  </si>
  <si>
    <t>TCP</t>
  </si>
  <si>
    <t>Venue QX</t>
  </si>
  <si>
    <t>MT 4x2</t>
  </si>
  <si>
    <t>SI</t>
  </si>
  <si>
    <t>9"</t>
  </si>
  <si>
    <t>6MT 4x4</t>
  </si>
  <si>
    <t>6AT 4x2</t>
  </si>
  <si>
    <t>6AT 4x4</t>
  </si>
  <si>
    <t>8AT 4x4</t>
  </si>
  <si>
    <t>7 Pas.</t>
  </si>
  <si>
    <t>8AT</t>
  </si>
  <si>
    <t>9 Pas.</t>
  </si>
  <si>
    <t>A0W5D2617</t>
  </si>
  <si>
    <t>GG889</t>
  </si>
  <si>
    <t>GG966</t>
  </si>
  <si>
    <t>B4S6K3615</t>
  </si>
  <si>
    <t>GG750</t>
  </si>
  <si>
    <t>GG575</t>
  </si>
  <si>
    <t>BUC4L5G17</t>
  </si>
  <si>
    <t>GG015</t>
  </si>
  <si>
    <t>C4S6E3315</t>
  </si>
  <si>
    <t>DD346</t>
  </si>
  <si>
    <t>C7S6K4617</t>
  </si>
  <si>
    <t>SS272</t>
  </si>
  <si>
    <t>SS300</t>
  </si>
  <si>
    <t>SS277</t>
  </si>
  <si>
    <t>C7S6K461B</t>
  </si>
  <si>
    <t>D3W52EC5K</t>
  </si>
  <si>
    <t>GGDN2</t>
  </si>
  <si>
    <t>D3W52G617</t>
  </si>
  <si>
    <t>D3W52G618</t>
  </si>
  <si>
    <t>DDBF7</t>
  </si>
  <si>
    <t>DDBHV</t>
  </si>
  <si>
    <t>D3W52G61F</t>
  </si>
  <si>
    <t>F2S4D2617</t>
  </si>
  <si>
    <t>GGCX8</t>
  </si>
  <si>
    <t>GGCRZ</t>
  </si>
  <si>
    <t>F2S4D261F</t>
  </si>
  <si>
    <t>GGCX3</t>
  </si>
  <si>
    <t>G8S4J7A1J</t>
  </si>
  <si>
    <t>GG221</t>
  </si>
  <si>
    <t>GDB96B85D</t>
  </si>
  <si>
    <t>GGLSR</t>
  </si>
  <si>
    <t>J3C42G617</t>
  </si>
  <si>
    <t>DD342</t>
  </si>
  <si>
    <t>DD325</t>
  </si>
  <si>
    <t>J3C42G61F</t>
  </si>
  <si>
    <t>DD343</t>
  </si>
  <si>
    <t>DD326</t>
  </si>
  <si>
    <t>J3C4D2G1U</t>
  </si>
  <si>
    <t>GG499</t>
  </si>
  <si>
    <t>GG498</t>
  </si>
  <si>
    <t>S0S6L5G17</t>
  </si>
  <si>
    <t>GG946</t>
  </si>
  <si>
    <t>GGBB6</t>
  </si>
  <si>
    <t>S1W72FC57</t>
  </si>
  <si>
    <t>DD525</t>
  </si>
  <si>
    <t>DDAC0</t>
  </si>
  <si>
    <t>S1W72FC5J</t>
  </si>
  <si>
    <t>DD526</t>
  </si>
  <si>
    <t>DDAC1</t>
  </si>
  <si>
    <t>GGAIO</t>
  </si>
  <si>
    <t>GGFF1</t>
  </si>
  <si>
    <t>GGFF2</t>
  </si>
  <si>
    <t>S1W72FC5K</t>
  </si>
  <si>
    <t>GGFF3</t>
  </si>
  <si>
    <t>GGAHG</t>
  </si>
  <si>
    <t>S1W7L661F</t>
  </si>
  <si>
    <t>S1W7L661G</t>
  </si>
  <si>
    <t>SBS4K4617</t>
  </si>
  <si>
    <t>DDAPG</t>
  </si>
  <si>
    <t>SNW5D2617</t>
  </si>
  <si>
    <t>GG452</t>
  </si>
  <si>
    <t>GG373</t>
  </si>
  <si>
    <t>SNW5D261F</t>
  </si>
  <si>
    <t>GG379</t>
  </si>
  <si>
    <t>GG454</t>
  </si>
  <si>
    <t>GG453</t>
  </si>
  <si>
    <t>GG749</t>
  </si>
  <si>
    <t>GDB96B857</t>
  </si>
  <si>
    <t>GGLT5</t>
  </si>
  <si>
    <t>VERNA CB 1.4 MT PLUS</t>
  </si>
  <si>
    <t>VERNA CB 1.4 MT VALUE</t>
  </si>
  <si>
    <t>D0S4K4615</t>
  </si>
  <si>
    <t>DD064</t>
  </si>
  <si>
    <t>GG122</t>
  </si>
  <si>
    <t>VERNA CB</t>
  </si>
  <si>
    <t>Espejos: Eléctricos (E) / Eléctricos Abatibles (A)</t>
  </si>
  <si>
    <t>VERNA CB 1.4 AT VALUE</t>
  </si>
  <si>
    <t>D0S4K461B</t>
  </si>
  <si>
    <t>GG123</t>
  </si>
  <si>
    <t>PRECIOS SUGERIDOS DE VENTA FLEETSALE N° 10 - 2020</t>
  </si>
  <si>
    <t>Vigencia: desde 05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</si>
</sst>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#,###\ &quot;Kg&quot;"/>
    <numFmt numFmtId="168" formatCode="_(&quot;$&quot;* #,##0_);_(&quot;$&quot;* \(#,##0\);_(&quot;$&quot;* &quot;-&quot;_);_(@_)"/>
    <numFmt numFmtId="169" formatCode="_-* #,##0_-;\-* #,##0_-;_-* &quot;-&quot;??_-;_-@_-"/>
    <numFmt numFmtId="170" formatCode="_-* #,##0_-;\-* #,##0_-;_-* &quot;-&quot;_-;_-@_-"/>
    <numFmt numFmtId="171" formatCode="[$-C0A]d/mmm;@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4"/>
      <color indexed="81"/>
      <name val="Tahoma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70" fontId="5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3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170" fontId="44" fillId="0" borderId="0" applyFont="0" applyFill="0" applyBorder="0" applyAlignment="0" applyProtection="0">
      <alignment vertical="center"/>
    </xf>
    <xf numFmtId="0" fontId="45" fillId="0" borderId="0"/>
    <xf numFmtId="0" fontId="46" fillId="0" borderId="0">
      <alignment vertical="center"/>
    </xf>
    <xf numFmtId="0" fontId="47" fillId="0" borderId="0" applyFont="0" applyFill="0" applyBorder="0" applyAlignment="0" applyProtection="0"/>
    <xf numFmtId="9" fontId="46" fillId="0" borderId="0" applyFon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0" fontId="5" fillId="0" borderId="0">
      <alignment vertical="center"/>
    </xf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>
      <alignment vertical="center"/>
    </xf>
    <xf numFmtId="0" fontId="50" fillId="0" borderId="0"/>
    <xf numFmtId="0" fontId="20" fillId="0" borderId="0"/>
    <xf numFmtId="166" fontId="5" fillId="0" borderId="0" applyFont="0" applyFill="0" applyBorder="0" applyAlignment="0" applyProtection="0"/>
    <xf numFmtId="0" fontId="20" fillId="0" borderId="0"/>
    <xf numFmtId="166" fontId="5" fillId="0" borderId="0" applyFont="0" applyFill="0" applyBorder="0" applyAlignment="0" applyProtection="0"/>
    <xf numFmtId="0" fontId="50" fillId="0" borderId="0"/>
    <xf numFmtId="165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70" fontId="44" fillId="0" borderId="0" applyFont="0" applyFill="0" applyBorder="0" applyAlignment="0" applyProtection="0">
      <alignment vertical="center"/>
    </xf>
    <xf numFmtId="0" fontId="1" fillId="0" borderId="0"/>
    <xf numFmtId="4" fontId="53" fillId="0" borderId="0"/>
    <xf numFmtId="171" fontId="3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4" fillId="0" borderId="0">
      <alignment vertical="center"/>
    </xf>
    <xf numFmtId="0" fontId="3" fillId="0" borderId="0"/>
    <xf numFmtId="0" fontId="55" fillId="0" borderId="0"/>
    <xf numFmtId="0" fontId="11" fillId="8" borderId="0"/>
    <xf numFmtId="0" fontId="5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50" fillId="0" borderId="0"/>
    <xf numFmtId="0" fontId="50" fillId="0" borderId="0"/>
    <xf numFmtId="166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6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9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Fill="1" applyAlignment="1">
      <alignment horizontal="centerContinuous" vertical="center"/>
    </xf>
    <xf numFmtId="0" fontId="26" fillId="0" borderId="0" xfId="3" applyFont="1" applyFill="1" applyAlignment="1">
      <alignment horizontal="centerContinuous" vertical="center"/>
    </xf>
    <xf numFmtId="0" fontId="27" fillId="0" borderId="0" xfId="3" applyFont="1" applyFill="1" applyBorder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69" fontId="30" fillId="0" borderId="0" xfId="1" applyNumberFormat="1" applyFont="1" applyFill="1" applyBorder="1" applyAlignment="1">
      <alignment vertical="center"/>
    </xf>
    <xf numFmtId="0" fontId="29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Border="1" applyAlignment="1">
      <alignment horizontal="left" vertical="center"/>
    </xf>
    <xf numFmtId="0" fontId="8" fillId="4" borderId="0" xfId="7" applyFont="1" applyFill="1" applyBorder="1" applyAlignment="1">
      <alignment vertical="center"/>
    </xf>
    <xf numFmtId="0" fontId="33" fillId="0" borderId="0" xfId="3" applyFont="1" applyFill="1" applyAlignment="1">
      <alignment horizontal="center" vertical="center"/>
    </xf>
    <xf numFmtId="0" fontId="22" fillId="4" borderId="0" xfId="3" applyFont="1" applyFill="1" applyBorder="1" applyAlignment="1">
      <alignment vertical="center"/>
    </xf>
    <xf numFmtId="169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32" fillId="5" borderId="5" xfId="7" applyFont="1" applyFill="1" applyBorder="1" applyAlignment="1">
      <alignment horizontal="center" vertical="center" wrapText="1"/>
    </xf>
    <xf numFmtId="168" fontId="21" fillId="4" borderId="4" xfId="6" applyNumberFormat="1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168" fontId="21" fillId="4" borderId="7" xfId="6" applyNumberFormat="1" applyFont="1" applyFill="1" applyBorder="1" applyAlignment="1">
      <alignment horizontal="left" vertical="center"/>
    </xf>
    <xf numFmtId="0" fontId="2" fillId="4" borderId="0" xfId="11" applyFont="1" applyFill="1" applyBorder="1"/>
    <xf numFmtId="0" fontId="40" fillId="4" borderId="0" xfId="6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Border="1" applyAlignment="1">
      <alignment horizontal="center" vertical="center" wrapText="1"/>
    </xf>
    <xf numFmtId="9" fontId="21" fillId="4" borderId="4" xfId="2" applyFont="1" applyFill="1" applyBorder="1" applyAlignment="1">
      <alignment horizontal="center" vertical="center"/>
    </xf>
    <xf numFmtId="42" fontId="17" fillId="0" borderId="0" xfId="12" applyFont="1" applyFill="1" applyBorder="1" applyAlignment="1">
      <alignment horizontal="center" vertical="center"/>
    </xf>
    <xf numFmtId="169" fontId="2" fillId="4" borderId="0" xfId="8" applyNumberFormat="1" applyFont="1" applyFill="1"/>
    <xf numFmtId="0" fontId="29" fillId="0" borderId="0" xfId="3" applyFont="1" applyFill="1" applyBorder="1" applyAlignment="1">
      <alignment horizontal="centerContinuous" vertical="center"/>
    </xf>
    <xf numFmtId="0" fontId="34" fillId="7" borderId="8" xfId="0" applyFont="1" applyFill="1" applyBorder="1"/>
    <xf numFmtId="168" fontId="21" fillId="7" borderId="7" xfId="6" applyNumberFormat="1" applyFont="1" applyFill="1" applyBorder="1" applyAlignment="1">
      <alignment horizontal="left" vertical="center"/>
    </xf>
    <xf numFmtId="0" fontId="58" fillId="0" borderId="0" xfId="3" applyFont="1" applyFill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0" fontId="8" fillId="4" borderId="0" xfId="7" applyFont="1" applyFill="1" applyBorder="1" applyAlignment="1">
      <alignment vertical="center"/>
    </xf>
    <xf numFmtId="164" fontId="35" fillId="6" borderId="5" xfId="7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0" fontId="34" fillId="2" borderId="5" xfId="3" applyFont="1" applyFill="1" applyBorder="1" applyAlignment="1">
      <alignment horizontal="center" vertical="center" wrapText="1" shrinkToFit="1"/>
    </xf>
    <xf numFmtId="164" fontId="35" fillId="6" borderId="5" xfId="7" applyNumberFormat="1" applyFont="1" applyFill="1" applyBorder="1" applyAlignment="1">
      <alignment vertical="center" wrapText="1"/>
    </xf>
    <xf numFmtId="0" fontId="3" fillId="0" borderId="0" xfId="3" applyAlignment="1">
      <alignment vertical="center"/>
    </xf>
    <xf numFmtId="169" fontId="17" fillId="0" borderId="0" xfId="8" applyNumberFormat="1" applyFont="1" applyFill="1" applyBorder="1" applyAlignment="1">
      <alignment horizontal="center" vertical="center"/>
    </xf>
    <xf numFmtId="0" fontId="34" fillId="0" borderId="8" xfId="0" applyFont="1" applyBorder="1"/>
    <xf numFmtId="0" fontId="32" fillId="5" borderId="0" xfId="7" applyFont="1" applyFill="1" applyAlignment="1">
      <alignment horizontal="center" vertical="center" wrapText="1"/>
    </xf>
    <xf numFmtId="0" fontId="18" fillId="0" borderId="4" xfId="3" applyFont="1" applyBorder="1" applyAlignment="1">
      <alignment vertical="center"/>
    </xf>
    <xf numFmtId="0" fontId="18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8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8" fontId="21" fillId="0" borderId="3" xfId="3" applyNumberFormat="1" applyFont="1" applyBorder="1" applyAlignment="1">
      <alignment horizontal="center" vertical="center"/>
    </xf>
    <xf numFmtId="168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9" fontId="21" fillId="0" borderId="3" xfId="2" applyFont="1" applyBorder="1" applyAlignment="1">
      <alignment horizontal="center" vertical="center"/>
    </xf>
    <xf numFmtId="169" fontId="49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7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8" fontId="17" fillId="0" borderId="3" xfId="3" applyNumberFormat="1" applyFont="1" applyBorder="1" applyAlignment="1">
      <alignment horizontal="center" vertical="center"/>
    </xf>
    <xf numFmtId="0" fontId="56" fillId="0" borderId="0" xfId="3" applyFont="1" applyFill="1" applyBorder="1" applyAlignment="1">
      <alignment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Border="1" applyAlignment="1">
      <alignment horizontal="centerContinuous" vertical="center"/>
    </xf>
    <xf numFmtId="0" fontId="32" fillId="0" borderId="0" xfId="7" applyFont="1" applyFill="1" applyBorder="1" applyAlignment="1">
      <alignment vertical="center"/>
    </xf>
    <xf numFmtId="0" fontId="32" fillId="0" borderId="0" xfId="7" applyFont="1" applyFill="1" applyAlignment="1">
      <alignment horizontal="left" vertical="center"/>
    </xf>
    <xf numFmtId="3" fontId="38" fillId="0" borderId="0" xfId="3" applyNumberFormat="1" applyFont="1" applyFill="1" applyAlignment="1">
      <alignment horizontal="left" vertical="center"/>
    </xf>
    <xf numFmtId="0" fontId="36" fillId="0" borderId="0" xfId="3" applyFont="1" applyFill="1" applyAlignment="1">
      <alignment horizontal="left" vertical="center"/>
    </xf>
    <xf numFmtId="0" fontId="39" fillId="0" borderId="0" xfId="3" applyFont="1" applyFill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9" fillId="2" borderId="9" xfId="6" applyFont="1" applyFill="1" applyBorder="1" applyAlignment="1">
      <alignment horizontal="center" vertical="center"/>
    </xf>
    <xf numFmtId="0" fontId="22" fillId="4" borderId="0" xfId="3" applyFont="1" applyFill="1" applyAlignment="1">
      <alignment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168" fontId="21" fillId="7" borderId="8" xfId="6" applyNumberFormat="1" applyFont="1" applyFill="1" applyBorder="1" applyAlignment="1">
      <alignment horizontal="left" vertical="center"/>
    </xf>
    <xf numFmtId="0" fontId="63" fillId="2" borderId="1" xfId="3" applyFont="1" applyFill="1" applyBorder="1" applyAlignment="1">
      <alignment horizontal="center" vertical="center" textRotation="90" wrapText="1"/>
    </xf>
    <xf numFmtId="0" fontId="34" fillId="0" borderId="8" xfId="0" applyFont="1" applyFill="1" applyBorder="1"/>
    <xf numFmtId="169" fontId="2" fillId="0" borderId="0" xfId="8" applyNumberFormat="1" applyFont="1" applyFill="1"/>
    <xf numFmtId="168" fontId="21" fillId="0" borderId="7" xfId="6" applyNumberFormat="1" applyFont="1" applyFill="1" applyBorder="1" applyAlignment="1">
      <alignment horizontal="left" vertical="center"/>
    </xf>
    <xf numFmtId="168" fontId="21" fillId="0" borderId="8" xfId="6" applyNumberFormat="1" applyFont="1" applyFill="1" applyBorder="1" applyAlignment="1">
      <alignment horizontal="left" vertical="center"/>
    </xf>
    <xf numFmtId="0" fontId="32" fillId="5" borderId="0" xfId="7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41" fillId="4" borderId="0" xfId="6" applyFont="1" applyFill="1" applyAlignment="1">
      <alignment horizontal="center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499530</xdr:colOff>
      <xdr:row>0</xdr:row>
      <xdr:rowOff>0</xdr:rowOff>
    </xdr:from>
    <xdr:to>
      <xdr:col>23</xdr:col>
      <xdr:colOff>1011764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603250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1167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74084</xdr:colOff>
      <xdr:row>0</xdr:row>
      <xdr:rowOff>95250</xdr:rowOff>
    </xdr:from>
    <xdr:to>
      <xdr:col>9</xdr:col>
      <xdr:colOff>575870</xdr:colOff>
      <xdr:row>4</xdr:row>
      <xdr:rowOff>10584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4667" y="95250"/>
          <a:ext cx="1263786" cy="1005417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</xdr:colOff>
      <xdr:row>0</xdr:row>
      <xdr:rowOff>222250</xdr:rowOff>
    </xdr:from>
    <xdr:to>
      <xdr:col>2</xdr:col>
      <xdr:colOff>603249</xdr:colOff>
      <xdr:row>4</xdr:row>
      <xdr:rowOff>24440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222250"/>
          <a:ext cx="1397000" cy="8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X78"/>
  <sheetViews>
    <sheetView showGridLines="0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baseColWidth="10" defaultColWidth="14.7109375" defaultRowHeight="13.5"/>
  <cols>
    <col min="1" max="1" width="3.5703125" style="26" customWidth="1"/>
    <col min="2" max="2" width="46.42578125" style="26" customWidth="1"/>
    <col min="3" max="3" width="8.7109375" style="7" customWidth="1"/>
    <col min="4" max="4" width="8.7109375" style="28" customWidth="1"/>
    <col min="5" max="7" width="8.7109375" style="29" customWidth="1"/>
    <col min="8" max="12" width="8.7109375" style="27" customWidth="1"/>
    <col min="13" max="13" width="8.7109375" style="18" customWidth="1"/>
    <col min="14" max="14" width="8.7109375" style="19" customWidth="1"/>
    <col min="15" max="15" width="14.28515625" style="27" customWidth="1"/>
    <col min="16" max="16" width="8.7109375" style="27" customWidth="1"/>
    <col min="17" max="23" width="8.7109375" style="19" customWidth="1"/>
    <col min="24" max="24" width="15.28515625" style="19" customWidth="1"/>
    <col min="25" max="25" width="2" style="21" customWidth="1"/>
    <col min="26" max="16384" width="14.7109375" style="21"/>
  </cols>
  <sheetData>
    <row r="1" spans="1:24" s="2" customFormat="1" ht="52.5" customHeight="1">
      <c r="A1" s="1"/>
      <c r="B1" s="1"/>
      <c r="C1" s="1"/>
      <c r="D1" s="1"/>
      <c r="G1" s="3"/>
      <c r="H1" s="3"/>
      <c r="I1" s="2" t="s">
        <v>268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5" customFormat="1" ht="21.75" customHeight="1">
      <c r="A2" s="4"/>
      <c r="B2" s="4"/>
      <c r="C2" s="4"/>
      <c r="D2" s="4"/>
      <c r="E2" s="4"/>
      <c r="H2" s="4"/>
      <c r="J2" s="6" t="s">
        <v>269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13</v>
      </c>
      <c r="P6" s="9" t="s">
        <v>14</v>
      </c>
      <c r="Q6" s="9" t="s">
        <v>15</v>
      </c>
      <c r="R6" s="9" t="s">
        <v>16</v>
      </c>
      <c r="S6" s="109" t="s">
        <v>264</v>
      </c>
      <c r="T6" s="9" t="s">
        <v>17</v>
      </c>
      <c r="U6" s="9" t="s">
        <v>18</v>
      </c>
      <c r="V6" s="9" t="s">
        <v>19</v>
      </c>
      <c r="W6" s="11" t="s">
        <v>20</v>
      </c>
      <c r="X6" s="12" t="s">
        <v>45</v>
      </c>
    </row>
    <row r="7" spans="1:24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X7" s="20"/>
    </row>
    <row r="8" spans="1:24" s="13" customFormat="1" ht="15.75">
      <c r="A8" s="7"/>
      <c r="B8" s="8" t="s">
        <v>79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88"/>
      <c r="X8" s="12"/>
    </row>
    <row r="9" spans="1:24" s="24" customFormat="1" ht="15" customHeight="1">
      <c r="A9" s="91">
        <v>1</v>
      </c>
      <c r="B9" s="89" t="s">
        <v>80</v>
      </c>
      <c r="C9" s="90" t="s">
        <v>31</v>
      </c>
      <c r="D9" s="105" t="s">
        <v>169</v>
      </c>
      <c r="E9" s="106">
        <v>1100</v>
      </c>
      <c r="F9" s="105">
        <v>69</v>
      </c>
      <c r="G9" s="105">
        <v>2</v>
      </c>
      <c r="H9" s="105" t="s">
        <v>32</v>
      </c>
      <c r="I9" s="105" t="s">
        <v>32</v>
      </c>
      <c r="J9" s="105" t="s">
        <v>32</v>
      </c>
      <c r="K9" s="105" t="s">
        <v>32</v>
      </c>
      <c r="L9" s="105"/>
      <c r="M9" s="105" t="s">
        <v>32</v>
      </c>
      <c r="N9" s="91"/>
      <c r="O9" s="92" t="s">
        <v>49</v>
      </c>
      <c r="P9" s="92" t="s">
        <v>33</v>
      </c>
      <c r="Q9" s="91" t="s">
        <v>32</v>
      </c>
      <c r="R9" s="105"/>
      <c r="S9" s="92" t="s">
        <v>36</v>
      </c>
      <c r="T9" s="105" t="s">
        <v>41</v>
      </c>
      <c r="U9" s="105"/>
      <c r="V9" s="105"/>
      <c r="W9" s="105" t="s">
        <v>170</v>
      </c>
      <c r="X9" s="93">
        <f>VLOOKUP(B9,'Bonos BV LPF 10-2020'!B:J,9,0)</f>
        <v>6830500</v>
      </c>
    </row>
    <row r="10" spans="1:24" s="13" customFormat="1" ht="15.75">
      <c r="A10" s="7"/>
      <c r="B10" s="14"/>
      <c r="C10" s="15"/>
      <c r="D10" s="68"/>
      <c r="E10" s="68"/>
      <c r="F10" s="68"/>
      <c r="G10" s="17"/>
      <c r="H10" s="17"/>
      <c r="I10" s="17"/>
      <c r="J10" s="17"/>
      <c r="K10" s="17"/>
      <c r="L10" s="18"/>
      <c r="M10" s="19"/>
      <c r="N10" s="17"/>
      <c r="O10" s="17"/>
      <c r="P10" s="17"/>
      <c r="Q10" s="17"/>
      <c r="R10" s="19"/>
      <c r="S10" s="19"/>
      <c r="T10" s="19"/>
      <c r="U10" s="19"/>
      <c r="V10" s="19"/>
      <c r="W10" s="19"/>
      <c r="X10" s="20"/>
    </row>
    <row r="11" spans="1:24" s="13" customFormat="1" ht="15.75">
      <c r="A11" s="7"/>
      <c r="B11" s="8" t="s">
        <v>21</v>
      </c>
      <c r="C11" s="22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88"/>
      <c r="X11" s="12"/>
    </row>
    <row r="12" spans="1:24" s="24" customFormat="1" ht="15" customHeight="1">
      <c r="A12" s="91">
        <v>2</v>
      </c>
      <c r="B12" s="89" t="s">
        <v>81</v>
      </c>
      <c r="C12" s="90" t="s">
        <v>31</v>
      </c>
      <c r="D12" s="105" t="s">
        <v>169</v>
      </c>
      <c r="E12" s="106">
        <v>1200</v>
      </c>
      <c r="F12" s="105">
        <v>86</v>
      </c>
      <c r="G12" s="105">
        <v>2</v>
      </c>
      <c r="H12" s="105"/>
      <c r="I12" s="105" t="s">
        <v>32</v>
      </c>
      <c r="J12" s="105" t="s">
        <v>35</v>
      </c>
      <c r="K12" s="105" t="s">
        <v>32</v>
      </c>
      <c r="L12" s="105"/>
      <c r="M12" s="105" t="s">
        <v>32</v>
      </c>
      <c r="N12" s="91"/>
      <c r="O12" s="92" t="s">
        <v>49</v>
      </c>
      <c r="P12" s="92" t="s">
        <v>33</v>
      </c>
      <c r="Q12" s="91" t="s">
        <v>32</v>
      </c>
      <c r="R12" s="105"/>
      <c r="S12" s="92" t="s">
        <v>36</v>
      </c>
      <c r="T12" s="105" t="s">
        <v>34</v>
      </c>
      <c r="U12" s="105"/>
      <c r="V12" s="105"/>
      <c r="W12" s="105"/>
      <c r="X12" s="93">
        <f>VLOOKUP(B12,'Bonos BV LPF 10-2020'!B:J,9,0)</f>
        <v>6998400</v>
      </c>
    </row>
    <row r="13" spans="1:24" s="24" customFormat="1" ht="15" customHeight="1">
      <c r="A13" s="91">
        <v>3</v>
      </c>
      <c r="B13" s="89" t="s">
        <v>82</v>
      </c>
      <c r="C13" s="90" t="s">
        <v>31</v>
      </c>
      <c r="D13" s="105" t="s">
        <v>169</v>
      </c>
      <c r="E13" s="106">
        <v>1200</v>
      </c>
      <c r="F13" s="105">
        <v>86</v>
      </c>
      <c r="G13" s="105">
        <v>2</v>
      </c>
      <c r="H13" s="105" t="s">
        <v>32</v>
      </c>
      <c r="I13" s="105" t="s">
        <v>32</v>
      </c>
      <c r="J13" s="105" t="s">
        <v>35</v>
      </c>
      <c r="K13" s="105" t="s">
        <v>32</v>
      </c>
      <c r="L13" s="105"/>
      <c r="M13" s="105" t="s">
        <v>32</v>
      </c>
      <c r="N13" s="91"/>
      <c r="O13" s="92" t="s">
        <v>49</v>
      </c>
      <c r="P13" s="92" t="s">
        <v>33</v>
      </c>
      <c r="Q13" s="91" t="s">
        <v>32</v>
      </c>
      <c r="R13" s="105"/>
      <c r="S13" s="92" t="s">
        <v>36</v>
      </c>
      <c r="T13" s="105" t="s">
        <v>34</v>
      </c>
      <c r="U13" s="105"/>
      <c r="V13" s="105"/>
      <c r="W13" s="105"/>
      <c r="X13" s="93">
        <f>VLOOKUP(B13,'Bonos BV LPF 10-2020'!B:J,9,0)</f>
        <v>7766400</v>
      </c>
    </row>
    <row r="14" spans="1:24" s="25" customFormat="1" ht="15" customHeight="1">
      <c r="A14" s="14"/>
      <c r="B14" s="14"/>
      <c r="C14" s="15"/>
      <c r="D14" s="68"/>
      <c r="E14" s="68"/>
      <c r="F14" s="68"/>
      <c r="G14" s="17"/>
      <c r="H14" s="17"/>
      <c r="I14" s="17"/>
      <c r="J14" s="17"/>
      <c r="K14" s="17"/>
      <c r="L14" s="18"/>
      <c r="M14" s="19"/>
      <c r="N14" s="17"/>
      <c r="O14" s="17"/>
      <c r="P14" s="17"/>
      <c r="Q14" s="17"/>
      <c r="R14" s="19"/>
      <c r="S14" s="19"/>
      <c r="T14" s="19"/>
      <c r="U14" s="19"/>
      <c r="V14" s="19"/>
      <c r="W14" s="19"/>
      <c r="X14" s="20"/>
    </row>
    <row r="15" spans="1:24" s="13" customFormat="1" ht="15.75">
      <c r="A15" s="14"/>
      <c r="B15" s="8" t="s">
        <v>83</v>
      </c>
      <c r="C15" s="22"/>
      <c r="D15" s="22"/>
      <c r="E15" s="2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88"/>
      <c r="X15" s="12"/>
    </row>
    <row r="16" spans="1:24" s="24" customFormat="1" ht="15" customHeight="1">
      <c r="A16" s="91">
        <v>4</v>
      </c>
      <c r="B16" s="89" t="s">
        <v>84</v>
      </c>
      <c r="C16" s="90" t="s">
        <v>38</v>
      </c>
      <c r="D16" s="105" t="s">
        <v>39</v>
      </c>
      <c r="E16" s="106">
        <v>1400</v>
      </c>
      <c r="F16" s="105">
        <v>99</v>
      </c>
      <c r="G16" s="105">
        <v>2</v>
      </c>
      <c r="H16" s="105"/>
      <c r="I16" s="105" t="s">
        <v>32</v>
      </c>
      <c r="J16" s="105" t="s">
        <v>35</v>
      </c>
      <c r="K16" s="105" t="s">
        <v>32</v>
      </c>
      <c r="L16" s="105"/>
      <c r="M16" s="105" t="s">
        <v>32</v>
      </c>
      <c r="N16" s="91"/>
      <c r="O16" s="92" t="s">
        <v>49</v>
      </c>
      <c r="P16" s="92" t="s">
        <v>33</v>
      </c>
      <c r="Q16" s="91" t="s">
        <v>32</v>
      </c>
      <c r="R16" s="105"/>
      <c r="S16" s="92" t="s">
        <v>36</v>
      </c>
      <c r="T16" s="105" t="s">
        <v>34</v>
      </c>
      <c r="U16" s="105"/>
      <c r="V16" s="105"/>
      <c r="W16" s="105"/>
      <c r="X16" s="93">
        <f>VLOOKUP(B16,'Bonos BV LPF 10-2020'!B:J,9,0)</f>
        <v>9686400</v>
      </c>
    </row>
    <row r="17" spans="1:24" s="73" customFormat="1" ht="15" customHeight="1">
      <c r="A17" s="14"/>
      <c r="B17" s="14"/>
      <c r="C17" s="15"/>
      <c r="D17" s="68"/>
      <c r="E17" s="68"/>
      <c r="F17" s="68"/>
      <c r="G17" s="17"/>
      <c r="H17" s="17"/>
      <c r="I17" s="17"/>
      <c r="J17" s="17"/>
      <c r="K17" s="17"/>
      <c r="L17" s="18"/>
      <c r="M17" s="19"/>
      <c r="N17" s="17"/>
      <c r="O17" s="17"/>
      <c r="P17" s="17"/>
      <c r="Q17" s="17"/>
      <c r="R17" s="19"/>
      <c r="S17" s="19"/>
      <c r="T17" s="19"/>
      <c r="U17" s="19"/>
      <c r="V17" s="19"/>
      <c r="W17" s="19"/>
      <c r="X17" s="20"/>
    </row>
    <row r="18" spans="1:24" s="13" customFormat="1" ht="15.75">
      <c r="A18" s="14"/>
      <c r="B18" s="8" t="s">
        <v>263</v>
      </c>
      <c r="C18" s="22"/>
      <c r="D18" s="22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88"/>
      <c r="X18" s="12"/>
    </row>
    <row r="19" spans="1:24" s="24" customFormat="1" ht="15" customHeight="1">
      <c r="A19" s="91">
        <v>5</v>
      </c>
      <c r="B19" s="89" t="s">
        <v>258</v>
      </c>
      <c r="C19" s="90" t="s">
        <v>38</v>
      </c>
      <c r="D19" s="105" t="s">
        <v>169</v>
      </c>
      <c r="E19" s="106">
        <v>1400</v>
      </c>
      <c r="F19" s="105">
        <v>94</v>
      </c>
      <c r="G19" s="105">
        <v>2</v>
      </c>
      <c r="H19" s="105" t="s">
        <v>32</v>
      </c>
      <c r="I19" s="105" t="s">
        <v>32</v>
      </c>
      <c r="J19" s="105" t="s">
        <v>32</v>
      </c>
      <c r="K19" s="105" t="s">
        <v>32</v>
      </c>
      <c r="L19" s="105"/>
      <c r="M19" s="105" t="s">
        <v>32</v>
      </c>
      <c r="N19" s="91"/>
      <c r="O19" s="92" t="s">
        <v>49</v>
      </c>
      <c r="P19" s="92" t="s">
        <v>181</v>
      </c>
      <c r="Q19" s="91" t="s">
        <v>32</v>
      </c>
      <c r="R19" s="105" t="s">
        <v>32</v>
      </c>
      <c r="S19" s="92" t="s">
        <v>36</v>
      </c>
      <c r="T19" s="105" t="s">
        <v>41</v>
      </c>
      <c r="U19" s="105"/>
      <c r="V19" s="105"/>
      <c r="W19" s="105" t="s">
        <v>171</v>
      </c>
      <c r="X19" s="93">
        <f>VLOOKUP(B19,'Bonos BV LPF 10-2020'!B:J,9,0)</f>
        <v>8540500</v>
      </c>
    </row>
    <row r="20" spans="1:24" s="24" customFormat="1" ht="15" customHeight="1">
      <c r="A20" s="91">
        <v>6</v>
      </c>
      <c r="B20" s="89" t="s">
        <v>259</v>
      </c>
      <c r="C20" s="90" t="s">
        <v>38</v>
      </c>
      <c r="D20" s="105" t="s">
        <v>169</v>
      </c>
      <c r="E20" s="106">
        <v>1400</v>
      </c>
      <c r="F20" s="105">
        <v>94</v>
      </c>
      <c r="G20" s="105">
        <v>4</v>
      </c>
      <c r="H20" s="105" t="s">
        <v>32</v>
      </c>
      <c r="I20" s="105" t="s">
        <v>32</v>
      </c>
      <c r="J20" s="105" t="s">
        <v>32</v>
      </c>
      <c r="K20" s="105" t="s">
        <v>32</v>
      </c>
      <c r="L20" s="105" t="s">
        <v>32</v>
      </c>
      <c r="M20" s="105" t="s">
        <v>32</v>
      </c>
      <c r="N20" s="91"/>
      <c r="O20" s="92" t="s">
        <v>49</v>
      </c>
      <c r="P20" s="92" t="s">
        <v>181</v>
      </c>
      <c r="Q20" s="91" t="s">
        <v>32</v>
      </c>
      <c r="R20" s="105" t="s">
        <v>32</v>
      </c>
      <c r="S20" s="92" t="s">
        <v>36</v>
      </c>
      <c r="T20" s="105" t="s">
        <v>41</v>
      </c>
      <c r="U20" s="105"/>
      <c r="V20" s="105"/>
      <c r="W20" s="105" t="s">
        <v>171</v>
      </c>
      <c r="X20" s="93">
        <f>VLOOKUP(B20,'Bonos BV LPF 10-2020'!B:J,9,0)</f>
        <v>9110500</v>
      </c>
    </row>
    <row r="21" spans="1:24" s="24" customFormat="1" ht="15" customHeight="1">
      <c r="A21" s="91">
        <v>7</v>
      </c>
      <c r="B21" s="89" t="s">
        <v>265</v>
      </c>
      <c r="C21" s="90" t="s">
        <v>38</v>
      </c>
      <c r="D21" s="105" t="s">
        <v>37</v>
      </c>
      <c r="E21" s="106">
        <v>1400</v>
      </c>
      <c r="F21" s="105">
        <v>94</v>
      </c>
      <c r="G21" s="105">
        <v>4</v>
      </c>
      <c r="H21" s="105" t="s">
        <v>32</v>
      </c>
      <c r="I21" s="105" t="s">
        <v>32</v>
      </c>
      <c r="J21" s="105" t="s">
        <v>32</v>
      </c>
      <c r="K21" s="105" t="s">
        <v>32</v>
      </c>
      <c r="L21" s="105" t="s">
        <v>32</v>
      </c>
      <c r="M21" s="105" t="s">
        <v>32</v>
      </c>
      <c r="N21" s="91"/>
      <c r="O21" s="92" t="s">
        <v>49</v>
      </c>
      <c r="P21" s="92" t="s">
        <v>181</v>
      </c>
      <c r="Q21" s="91" t="s">
        <v>32</v>
      </c>
      <c r="R21" s="105" t="s">
        <v>32</v>
      </c>
      <c r="S21" s="92" t="s">
        <v>36</v>
      </c>
      <c r="T21" s="105" t="s">
        <v>41</v>
      </c>
      <c r="U21" s="105"/>
      <c r="V21" s="105" t="s">
        <v>176</v>
      </c>
      <c r="W21" s="105" t="s">
        <v>171</v>
      </c>
      <c r="X21" s="93">
        <f>VLOOKUP(B21,'Bonos BV LPF 10-2020'!B:J,9,0)</f>
        <v>10060500</v>
      </c>
    </row>
    <row r="22" spans="1:24" s="73" customFormat="1" ht="15" customHeight="1">
      <c r="A22" s="14"/>
      <c r="B22" s="14"/>
      <c r="C22" s="15"/>
      <c r="D22" s="68"/>
      <c r="E22" s="68"/>
      <c r="F22" s="68"/>
      <c r="G22" s="17"/>
      <c r="H22" s="17"/>
      <c r="I22" s="17"/>
      <c r="J22" s="17"/>
      <c r="K22" s="17"/>
      <c r="L22" s="18"/>
      <c r="M22" s="19"/>
      <c r="N22" s="17"/>
      <c r="O22" s="17"/>
      <c r="P22" s="17"/>
      <c r="Q22" s="17"/>
      <c r="R22" s="19"/>
      <c r="S22" s="19"/>
      <c r="T22" s="19"/>
      <c r="U22" s="19"/>
      <c r="V22" s="19"/>
      <c r="W22" s="19"/>
      <c r="X22" s="20"/>
    </row>
    <row r="23" spans="1:24" s="13" customFormat="1" ht="15.75">
      <c r="A23" s="14"/>
      <c r="B23" s="8" t="s">
        <v>85</v>
      </c>
      <c r="C23" s="22"/>
      <c r="D23" s="22"/>
      <c r="E23" s="23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88"/>
      <c r="X23" s="12"/>
    </row>
    <row r="24" spans="1:24" s="24" customFormat="1" ht="15" customHeight="1">
      <c r="A24" s="91">
        <v>8</v>
      </c>
      <c r="B24" s="89" t="s">
        <v>86</v>
      </c>
      <c r="C24" s="90" t="s">
        <v>38</v>
      </c>
      <c r="D24" s="105" t="s">
        <v>39</v>
      </c>
      <c r="E24" s="106">
        <v>1600</v>
      </c>
      <c r="F24" s="105">
        <v>126</v>
      </c>
      <c r="G24" s="105">
        <v>2</v>
      </c>
      <c r="H24" s="105" t="s">
        <v>32</v>
      </c>
      <c r="I24" s="105" t="s">
        <v>32</v>
      </c>
      <c r="J24" s="105" t="s">
        <v>35</v>
      </c>
      <c r="K24" s="105" t="s">
        <v>32</v>
      </c>
      <c r="L24" s="105"/>
      <c r="M24" s="105" t="s">
        <v>32</v>
      </c>
      <c r="N24" s="91"/>
      <c r="O24" s="92" t="s">
        <v>49</v>
      </c>
      <c r="P24" s="92" t="s">
        <v>33</v>
      </c>
      <c r="Q24" s="91"/>
      <c r="R24" s="105" t="s">
        <v>32</v>
      </c>
      <c r="S24" s="92" t="s">
        <v>36</v>
      </c>
      <c r="T24" s="105" t="s">
        <v>41</v>
      </c>
      <c r="U24" s="105"/>
      <c r="V24" s="105"/>
      <c r="W24" s="105" t="s">
        <v>171</v>
      </c>
      <c r="X24" s="93">
        <f>VLOOKUP(B24,'Bonos BV LPF 10-2020'!B:J,9,0)</f>
        <v>12293000</v>
      </c>
    </row>
    <row r="25" spans="1:24" s="24" customFormat="1" ht="15" customHeight="1">
      <c r="A25" s="91">
        <v>9</v>
      </c>
      <c r="B25" s="89" t="s">
        <v>87</v>
      </c>
      <c r="C25" s="90" t="s">
        <v>38</v>
      </c>
      <c r="D25" s="105" t="s">
        <v>172</v>
      </c>
      <c r="E25" s="106">
        <v>1600</v>
      </c>
      <c r="F25" s="105">
        <v>126</v>
      </c>
      <c r="G25" s="105">
        <v>6</v>
      </c>
      <c r="H25" s="105" t="s">
        <v>32</v>
      </c>
      <c r="I25" s="105" t="s">
        <v>32</v>
      </c>
      <c r="J25" s="105" t="s">
        <v>35</v>
      </c>
      <c r="K25" s="105" t="s">
        <v>32</v>
      </c>
      <c r="L25" s="105"/>
      <c r="M25" s="105" t="s">
        <v>32</v>
      </c>
      <c r="N25" s="91" t="s">
        <v>32</v>
      </c>
      <c r="O25" s="92" t="s">
        <v>49</v>
      </c>
      <c r="P25" s="92" t="s">
        <v>33</v>
      </c>
      <c r="Q25" s="91"/>
      <c r="R25" s="105" t="s">
        <v>32</v>
      </c>
      <c r="S25" s="92" t="s">
        <v>42</v>
      </c>
      <c r="T25" s="105" t="s">
        <v>41</v>
      </c>
      <c r="U25" s="105"/>
      <c r="V25" s="105"/>
      <c r="W25" s="105" t="s">
        <v>171</v>
      </c>
      <c r="X25" s="93">
        <f>VLOOKUP(B25,'Bonos BV LPF 10-2020'!B:J,9,0)</f>
        <v>14145500</v>
      </c>
    </row>
    <row r="26" spans="1:24" ht="15.75">
      <c r="B26" s="14"/>
      <c r="C26" s="15"/>
      <c r="D26" s="68"/>
      <c r="E26" s="68"/>
      <c r="F26" s="68"/>
      <c r="G26" s="17"/>
      <c r="H26" s="17"/>
      <c r="I26" s="17"/>
      <c r="J26" s="17"/>
      <c r="K26" s="17"/>
      <c r="L26" s="18"/>
      <c r="M26" s="19"/>
      <c r="N26" s="17"/>
      <c r="O26" s="17"/>
      <c r="P26" s="17"/>
      <c r="Q26" s="17"/>
      <c r="X26" s="20"/>
    </row>
    <row r="27" spans="1:24" s="13" customFormat="1" ht="15.75">
      <c r="A27" s="7"/>
      <c r="B27" s="8" t="s">
        <v>88</v>
      </c>
      <c r="C27" s="22"/>
      <c r="D27" s="22"/>
      <c r="E27" s="23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88"/>
      <c r="X27" s="12"/>
    </row>
    <row r="28" spans="1:24" s="24" customFormat="1" ht="15" customHeight="1">
      <c r="A28" s="91">
        <v>10</v>
      </c>
      <c r="B28" s="89" t="s">
        <v>89</v>
      </c>
      <c r="C28" s="90" t="s">
        <v>31</v>
      </c>
      <c r="D28" s="105" t="s">
        <v>39</v>
      </c>
      <c r="E28" s="106">
        <v>2000</v>
      </c>
      <c r="F28" s="105">
        <v>147</v>
      </c>
      <c r="G28" s="105">
        <v>6</v>
      </c>
      <c r="H28" s="105" t="s">
        <v>32</v>
      </c>
      <c r="I28" s="105" t="s">
        <v>32</v>
      </c>
      <c r="J28" s="105" t="s">
        <v>35</v>
      </c>
      <c r="K28" s="105" t="s">
        <v>32</v>
      </c>
      <c r="L28" s="105" t="s">
        <v>32</v>
      </c>
      <c r="M28" s="105" t="s">
        <v>32</v>
      </c>
      <c r="N28" s="91"/>
      <c r="O28" s="92" t="s">
        <v>49</v>
      </c>
      <c r="P28" s="92" t="s">
        <v>33</v>
      </c>
      <c r="Q28" s="91"/>
      <c r="R28" s="105" t="s">
        <v>32</v>
      </c>
      <c r="S28" s="92" t="s">
        <v>42</v>
      </c>
      <c r="T28" s="105" t="s">
        <v>41</v>
      </c>
      <c r="U28" s="105"/>
      <c r="V28" s="105"/>
      <c r="W28" s="105" t="s">
        <v>173</v>
      </c>
      <c r="X28" s="93">
        <f>VLOOKUP(B28,'Bonos BV LPF 10-2020'!B:J,9,0)</f>
        <v>14715500</v>
      </c>
    </row>
    <row r="29" spans="1:24" s="24" customFormat="1" ht="15" customHeight="1">
      <c r="A29" s="91">
        <v>11</v>
      </c>
      <c r="B29" s="89" t="s">
        <v>90</v>
      </c>
      <c r="C29" s="90" t="s">
        <v>31</v>
      </c>
      <c r="D29" s="105" t="s">
        <v>172</v>
      </c>
      <c r="E29" s="106">
        <v>2000</v>
      </c>
      <c r="F29" s="105">
        <v>147</v>
      </c>
      <c r="G29" s="105">
        <v>6</v>
      </c>
      <c r="H29" s="105" t="s">
        <v>32</v>
      </c>
      <c r="I29" s="105" t="s">
        <v>32</v>
      </c>
      <c r="J29" s="105" t="s">
        <v>42</v>
      </c>
      <c r="K29" s="105" t="s">
        <v>32</v>
      </c>
      <c r="L29" s="105" t="s">
        <v>32</v>
      </c>
      <c r="M29" s="105" t="s">
        <v>32</v>
      </c>
      <c r="N29" s="91" t="s">
        <v>32</v>
      </c>
      <c r="O29" s="92" t="s">
        <v>49</v>
      </c>
      <c r="P29" s="92" t="s">
        <v>33</v>
      </c>
      <c r="Q29" s="91"/>
      <c r="R29" s="105" t="s">
        <v>32</v>
      </c>
      <c r="S29" s="92" t="s">
        <v>42</v>
      </c>
      <c r="T29" s="105" t="s">
        <v>41</v>
      </c>
      <c r="U29" s="105"/>
      <c r="V29" s="105"/>
      <c r="W29" s="105" t="s">
        <v>173</v>
      </c>
      <c r="X29" s="93">
        <f>VLOOKUP(B29,'Bonos BV LPF 10-2020'!B:J,9,0)</f>
        <v>15665500</v>
      </c>
    </row>
    <row r="30" spans="1:24" s="24" customFormat="1" ht="15" customHeight="1">
      <c r="A30" s="91">
        <v>12</v>
      </c>
      <c r="B30" s="89" t="s">
        <v>91</v>
      </c>
      <c r="C30" s="90" t="s">
        <v>31</v>
      </c>
      <c r="D30" s="105" t="s">
        <v>174</v>
      </c>
      <c r="E30" s="106">
        <v>1600</v>
      </c>
      <c r="F30" s="105">
        <v>201</v>
      </c>
      <c r="G30" s="105">
        <v>6</v>
      </c>
      <c r="H30" s="105" t="s">
        <v>32</v>
      </c>
      <c r="I30" s="105" t="s">
        <v>32</v>
      </c>
      <c r="J30" s="105" t="s">
        <v>42</v>
      </c>
      <c r="K30" s="105" t="s">
        <v>32</v>
      </c>
      <c r="L30" s="105" t="s">
        <v>32</v>
      </c>
      <c r="M30" s="105" t="s">
        <v>32</v>
      </c>
      <c r="N30" s="91" t="s">
        <v>32</v>
      </c>
      <c r="O30" s="92" t="s">
        <v>49</v>
      </c>
      <c r="P30" s="92" t="s">
        <v>175</v>
      </c>
      <c r="Q30" s="91"/>
      <c r="R30" s="105" t="s">
        <v>32</v>
      </c>
      <c r="S30" s="92" t="s">
        <v>42</v>
      </c>
      <c r="T30" s="105" t="s">
        <v>41</v>
      </c>
      <c r="U30" s="105"/>
      <c r="V30" s="105" t="s">
        <v>176</v>
      </c>
      <c r="W30" s="105" t="s">
        <v>173</v>
      </c>
      <c r="X30" s="93">
        <f>VLOOKUP(B30,'Bonos BV LPF 10-2020'!B:J,9,0)</f>
        <v>18990500</v>
      </c>
    </row>
    <row r="31" spans="1:24" s="24" customFormat="1" ht="15" customHeight="1">
      <c r="A31" s="91">
        <v>13</v>
      </c>
      <c r="B31" s="89" t="s">
        <v>92</v>
      </c>
      <c r="C31" s="90" t="s">
        <v>31</v>
      </c>
      <c r="D31" s="105" t="s">
        <v>174</v>
      </c>
      <c r="E31" s="106">
        <v>1600</v>
      </c>
      <c r="F31" s="105">
        <v>201</v>
      </c>
      <c r="G31" s="105">
        <v>6</v>
      </c>
      <c r="H31" s="105" t="s">
        <v>32</v>
      </c>
      <c r="I31" s="105" t="s">
        <v>32</v>
      </c>
      <c r="J31" s="105" t="s">
        <v>42</v>
      </c>
      <c r="K31" s="105" t="s">
        <v>32</v>
      </c>
      <c r="L31" s="105" t="s">
        <v>32</v>
      </c>
      <c r="M31" s="105" t="s">
        <v>32</v>
      </c>
      <c r="N31" s="91" t="s">
        <v>32</v>
      </c>
      <c r="O31" s="92" t="s">
        <v>49</v>
      </c>
      <c r="P31" s="92" t="s">
        <v>175</v>
      </c>
      <c r="Q31" s="91"/>
      <c r="R31" s="105" t="s">
        <v>32</v>
      </c>
      <c r="S31" s="92" t="s">
        <v>42</v>
      </c>
      <c r="T31" s="105" t="s">
        <v>41</v>
      </c>
      <c r="U31" s="105"/>
      <c r="V31" s="105" t="s">
        <v>176</v>
      </c>
      <c r="W31" s="105" t="s">
        <v>173</v>
      </c>
      <c r="X31" s="93">
        <f>VLOOKUP(B31,'Bonos BV LPF 10-2020'!B:J,9,0)</f>
        <v>18990500</v>
      </c>
    </row>
    <row r="32" spans="1:24" ht="15.75">
      <c r="B32" s="14"/>
      <c r="C32" s="15"/>
      <c r="D32" s="68"/>
      <c r="E32" s="68"/>
      <c r="F32" s="68"/>
      <c r="G32" s="17"/>
      <c r="H32" s="17"/>
      <c r="I32" s="17"/>
      <c r="J32" s="17"/>
      <c r="K32" s="17"/>
      <c r="L32" s="18"/>
      <c r="M32" s="19"/>
      <c r="N32" s="17"/>
      <c r="O32" s="17"/>
      <c r="P32" s="17"/>
      <c r="Q32" s="17"/>
      <c r="X32" s="20"/>
    </row>
    <row r="33" spans="1:24" s="13" customFormat="1" ht="15.75">
      <c r="A33" s="7"/>
      <c r="B33" s="8" t="s">
        <v>93</v>
      </c>
      <c r="C33" s="22"/>
      <c r="D33" s="22"/>
      <c r="E33" s="23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88"/>
      <c r="X33" s="12"/>
    </row>
    <row r="34" spans="1:24" s="24" customFormat="1" ht="15" customHeight="1">
      <c r="A34" s="91">
        <v>14</v>
      </c>
      <c r="B34" s="89" t="s">
        <v>94</v>
      </c>
      <c r="C34" s="90" t="s">
        <v>31</v>
      </c>
      <c r="D34" s="105" t="s">
        <v>39</v>
      </c>
      <c r="E34" s="106">
        <v>2000</v>
      </c>
      <c r="F34" s="105">
        <v>250</v>
      </c>
      <c r="G34" s="105">
        <v>7</v>
      </c>
      <c r="H34" s="105" t="s">
        <v>32</v>
      </c>
      <c r="I34" s="105" t="s">
        <v>32</v>
      </c>
      <c r="J34" s="105" t="s">
        <v>42</v>
      </c>
      <c r="K34" s="105" t="s">
        <v>32</v>
      </c>
      <c r="L34" s="105" t="s">
        <v>32</v>
      </c>
      <c r="M34" s="105" t="s">
        <v>32</v>
      </c>
      <c r="N34" s="91" t="s">
        <v>32</v>
      </c>
      <c r="O34" s="92" t="s">
        <v>49</v>
      </c>
      <c r="P34" s="92" t="s">
        <v>175</v>
      </c>
      <c r="Q34" s="91" t="s">
        <v>32</v>
      </c>
      <c r="R34" s="105" t="s">
        <v>32</v>
      </c>
      <c r="S34" s="92" t="s">
        <v>42</v>
      </c>
      <c r="T34" s="105" t="s">
        <v>41</v>
      </c>
      <c r="U34" s="105"/>
      <c r="V34" s="105"/>
      <c r="W34" s="105" t="s">
        <v>170</v>
      </c>
      <c r="X34" s="93">
        <f>VLOOKUP(B34,'Bonos BV LPF 10-2020'!B:J,9,0)</f>
        <v>23170500</v>
      </c>
    </row>
    <row r="35" spans="1:24" s="24" customFormat="1" ht="15" customHeight="1">
      <c r="A35" s="91">
        <v>15</v>
      </c>
      <c r="B35" s="89" t="s">
        <v>95</v>
      </c>
      <c r="C35" s="90" t="s">
        <v>31</v>
      </c>
      <c r="D35" s="105" t="s">
        <v>39</v>
      </c>
      <c r="E35" s="106">
        <v>2000</v>
      </c>
      <c r="F35" s="105">
        <v>250</v>
      </c>
      <c r="G35" s="105">
        <v>6</v>
      </c>
      <c r="H35" s="105" t="s">
        <v>32</v>
      </c>
      <c r="I35" s="105" t="s">
        <v>32</v>
      </c>
      <c r="J35" s="105" t="s">
        <v>42</v>
      </c>
      <c r="K35" s="105" t="s">
        <v>32</v>
      </c>
      <c r="L35" s="105" t="s">
        <v>32</v>
      </c>
      <c r="M35" s="105" t="s">
        <v>32</v>
      </c>
      <c r="N35" s="91" t="s">
        <v>32</v>
      </c>
      <c r="O35" s="92" t="s">
        <v>49</v>
      </c>
      <c r="P35" s="92" t="s">
        <v>175</v>
      </c>
      <c r="Q35" s="91" t="s">
        <v>32</v>
      </c>
      <c r="R35" s="105" t="s">
        <v>32</v>
      </c>
      <c r="S35" s="92" t="s">
        <v>42</v>
      </c>
      <c r="T35" s="105" t="s">
        <v>41</v>
      </c>
      <c r="U35" s="105"/>
      <c r="V35" s="105"/>
      <c r="W35" s="105" t="s">
        <v>173</v>
      </c>
      <c r="X35" s="93">
        <f>VLOOKUP(B35,'Bonos BV LPF 10-2020'!B:J,9,0)</f>
        <v>21745500</v>
      </c>
    </row>
    <row r="36" spans="1:24" ht="15.75">
      <c r="B36" s="14"/>
      <c r="C36" s="15"/>
      <c r="D36" s="68"/>
      <c r="E36" s="68"/>
      <c r="F36" s="68"/>
      <c r="G36" s="17"/>
      <c r="H36" s="17"/>
      <c r="I36" s="17"/>
      <c r="J36" s="17"/>
      <c r="K36" s="17"/>
      <c r="L36" s="18"/>
      <c r="M36" s="19"/>
      <c r="N36" s="17"/>
      <c r="O36" s="17"/>
      <c r="P36" s="17"/>
      <c r="Q36" s="17"/>
      <c r="X36" s="20"/>
    </row>
    <row r="37" spans="1:24" s="13" customFormat="1" ht="15.75">
      <c r="A37" s="7"/>
      <c r="B37" s="8" t="s">
        <v>96</v>
      </c>
      <c r="C37" s="22"/>
      <c r="D37" s="22"/>
      <c r="E37" s="23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88"/>
      <c r="X37" s="12"/>
    </row>
    <row r="38" spans="1:24" s="24" customFormat="1" ht="15" customHeight="1">
      <c r="A38" s="91">
        <v>16</v>
      </c>
      <c r="B38" s="89" t="s">
        <v>97</v>
      </c>
      <c r="C38" s="90" t="s">
        <v>31</v>
      </c>
      <c r="D38" s="105" t="s">
        <v>39</v>
      </c>
      <c r="E38" s="106">
        <v>1400</v>
      </c>
      <c r="F38" s="105">
        <v>99</v>
      </c>
      <c r="G38" s="105">
        <v>2</v>
      </c>
      <c r="H38" s="105" t="s">
        <v>32</v>
      </c>
      <c r="I38" s="105" t="s">
        <v>32</v>
      </c>
      <c r="J38" s="105" t="s">
        <v>35</v>
      </c>
      <c r="K38" s="105" t="s">
        <v>32</v>
      </c>
      <c r="L38" s="105"/>
      <c r="M38" s="105" t="s">
        <v>32</v>
      </c>
      <c r="N38" s="91"/>
      <c r="O38" s="92" t="s">
        <v>49</v>
      </c>
      <c r="P38" s="92" t="s">
        <v>33</v>
      </c>
      <c r="Q38" s="91" t="s">
        <v>32</v>
      </c>
      <c r="R38" s="105"/>
      <c r="S38" s="92" t="s">
        <v>36</v>
      </c>
      <c r="T38" s="105" t="s">
        <v>34</v>
      </c>
      <c r="U38" s="105"/>
      <c r="V38" s="105"/>
      <c r="W38" s="105"/>
      <c r="X38" s="93">
        <f>VLOOKUP(B38,'Bonos BV LPF 10-2020'!B:J,9,0)</f>
        <v>9538000</v>
      </c>
    </row>
    <row r="39" spans="1:24" s="24" customFormat="1" ht="15" customHeight="1">
      <c r="A39" s="91">
        <v>17</v>
      </c>
      <c r="B39" s="89" t="s">
        <v>98</v>
      </c>
      <c r="C39" s="90" t="s">
        <v>31</v>
      </c>
      <c r="D39" s="105" t="s">
        <v>39</v>
      </c>
      <c r="E39" s="106">
        <v>1400</v>
      </c>
      <c r="F39" s="105">
        <v>99</v>
      </c>
      <c r="G39" s="105">
        <v>6</v>
      </c>
      <c r="H39" s="105" t="s">
        <v>32</v>
      </c>
      <c r="I39" s="105" t="s">
        <v>32</v>
      </c>
      <c r="J39" s="105" t="s">
        <v>35</v>
      </c>
      <c r="K39" s="105" t="s">
        <v>32</v>
      </c>
      <c r="L39" s="105"/>
      <c r="M39" s="105" t="s">
        <v>32</v>
      </c>
      <c r="N39" s="91"/>
      <c r="O39" s="92" t="s">
        <v>49</v>
      </c>
      <c r="P39" s="92" t="s">
        <v>33</v>
      </c>
      <c r="Q39" s="91" t="s">
        <v>32</v>
      </c>
      <c r="R39" s="105" t="s">
        <v>32</v>
      </c>
      <c r="S39" s="92" t="s">
        <v>36</v>
      </c>
      <c r="T39" s="105" t="s">
        <v>41</v>
      </c>
      <c r="U39" s="105"/>
      <c r="V39" s="105"/>
      <c r="W39" s="105"/>
      <c r="X39" s="93">
        <f>VLOOKUP(B39,'Bonos BV LPF 10-2020'!B:J,9,0)</f>
        <v>10678000</v>
      </c>
    </row>
    <row r="40" spans="1:24" s="24" customFormat="1" ht="15" customHeight="1">
      <c r="A40" s="91">
        <v>18</v>
      </c>
      <c r="B40" s="89" t="s">
        <v>99</v>
      </c>
      <c r="C40" s="90" t="s">
        <v>31</v>
      </c>
      <c r="D40" s="105" t="s">
        <v>37</v>
      </c>
      <c r="E40" s="106">
        <v>1400</v>
      </c>
      <c r="F40" s="105">
        <v>99</v>
      </c>
      <c r="G40" s="105">
        <v>6</v>
      </c>
      <c r="H40" s="105" t="s">
        <v>32</v>
      </c>
      <c r="I40" s="105" t="s">
        <v>32</v>
      </c>
      <c r="J40" s="105" t="s">
        <v>35</v>
      </c>
      <c r="K40" s="105" t="s">
        <v>32</v>
      </c>
      <c r="L40" s="105"/>
      <c r="M40" s="105" t="s">
        <v>32</v>
      </c>
      <c r="N40" s="91"/>
      <c r="O40" s="92" t="s">
        <v>49</v>
      </c>
      <c r="P40" s="92" t="s">
        <v>33</v>
      </c>
      <c r="Q40" s="91" t="s">
        <v>32</v>
      </c>
      <c r="R40" s="105" t="s">
        <v>32</v>
      </c>
      <c r="S40" s="92" t="s">
        <v>36</v>
      </c>
      <c r="T40" s="105" t="s">
        <v>41</v>
      </c>
      <c r="U40" s="105"/>
      <c r="V40" s="105"/>
      <c r="W40" s="105"/>
      <c r="X40" s="93">
        <f>VLOOKUP(B40,'Bonos BV LPF 10-2020'!B:J,9,0)</f>
        <v>11343000</v>
      </c>
    </row>
    <row r="41" spans="1:24" ht="15.75">
      <c r="B41" s="14"/>
      <c r="C41" s="15"/>
      <c r="D41" s="68"/>
      <c r="E41" s="68"/>
      <c r="F41" s="68"/>
      <c r="G41" s="17"/>
      <c r="H41" s="17"/>
      <c r="I41" s="17"/>
      <c r="J41" s="17"/>
      <c r="K41" s="17"/>
      <c r="L41" s="18"/>
      <c r="M41" s="19"/>
      <c r="N41" s="17"/>
      <c r="O41" s="17"/>
      <c r="P41" s="17"/>
      <c r="Q41" s="17"/>
      <c r="X41" s="20"/>
    </row>
    <row r="42" spans="1:24" s="13" customFormat="1" ht="15.75">
      <c r="A42" s="7"/>
      <c r="B42" s="8" t="s">
        <v>178</v>
      </c>
      <c r="C42" s="22"/>
      <c r="D42" s="22"/>
      <c r="E42" s="2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88"/>
      <c r="X42" s="12"/>
    </row>
    <row r="43" spans="1:24" s="24" customFormat="1" ht="15" customHeight="1">
      <c r="A43" s="91">
        <v>19</v>
      </c>
      <c r="B43" s="89" t="s">
        <v>101</v>
      </c>
      <c r="C43" s="90" t="s">
        <v>22</v>
      </c>
      <c r="D43" s="105" t="s">
        <v>39</v>
      </c>
      <c r="E43" s="106">
        <v>1600</v>
      </c>
      <c r="F43" s="105">
        <v>123</v>
      </c>
      <c r="G43" s="105">
        <v>6</v>
      </c>
      <c r="H43" s="105" t="s">
        <v>32</v>
      </c>
      <c r="I43" s="105" t="s">
        <v>32</v>
      </c>
      <c r="J43" s="105" t="s">
        <v>35</v>
      </c>
      <c r="K43" s="105" t="s">
        <v>32</v>
      </c>
      <c r="L43" s="105" t="s">
        <v>32</v>
      </c>
      <c r="M43" s="105" t="s">
        <v>32</v>
      </c>
      <c r="N43" s="91" t="s">
        <v>32</v>
      </c>
      <c r="O43" s="92" t="s">
        <v>49</v>
      </c>
      <c r="P43" s="92" t="s">
        <v>175</v>
      </c>
      <c r="Q43" s="91"/>
      <c r="R43" s="105" t="s">
        <v>32</v>
      </c>
      <c r="S43" s="92" t="s">
        <v>42</v>
      </c>
      <c r="T43" s="105" t="s">
        <v>41</v>
      </c>
      <c r="U43" s="105" t="s">
        <v>32</v>
      </c>
      <c r="V43" s="105"/>
      <c r="W43" s="105" t="s">
        <v>170</v>
      </c>
      <c r="X43" s="93">
        <f>VLOOKUP(B43,'Bonos BV LPF 10-2020'!B:J,9,0)</f>
        <v>12245500</v>
      </c>
    </row>
    <row r="44" spans="1:24" s="24" customFormat="1" ht="15" customHeight="1">
      <c r="A44" s="91">
        <v>20</v>
      </c>
      <c r="B44" s="89" t="s">
        <v>102</v>
      </c>
      <c r="C44" s="90" t="s">
        <v>22</v>
      </c>
      <c r="D44" s="105" t="s">
        <v>172</v>
      </c>
      <c r="E44" s="106">
        <v>1600</v>
      </c>
      <c r="F44" s="105">
        <v>123</v>
      </c>
      <c r="G44" s="105">
        <v>6</v>
      </c>
      <c r="H44" s="105" t="s">
        <v>32</v>
      </c>
      <c r="I44" s="105" t="s">
        <v>32</v>
      </c>
      <c r="J44" s="105" t="s">
        <v>35</v>
      </c>
      <c r="K44" s="105" t="s">
        <v>32</v>
      </c>
      <c r="L44" s="105" t="s">
        <v>32</v>
      </c>
      <c r="M44" s="105" t="s">
        <v>32</v>
      </c>
      <c r="N44" s="91" t="s">
        <v>32</v>
      </c>
      <c r="O44" s="92" t="s">
        <v>49</v>
      </c>
      <c r="P44" s="92" t="s">
        <v>175</v>
      </c>
      <c r="Q44" s="91"/>
      <c r="R44" s="105" t="s">
        <v>32</v>
      </c>
      <c r="S44" s="92" t="s">
        <v>42</v>
      </c>
      <c r="T44" s="105" t="s">
        <v>41</v>
      </c>
      <c r="U44" s="105" t="s">
        <v>32</v>
      </c>
      <c r="V44" s="105"/>
      <c r="W44" s="105" t="s">
        <v>170</v>
      </c>
      <c r="X44" s="93">
        <f>VLOOKUP(B44,'Bonos BV LPF 10-2020'!B:J,9,0)</f>
        <v>13290500</v>
      </c>
    </row>
    <row r="45" spans="1:24" s="24" customFormat="1" ht="15" customHeight="1">
      <c r="A45" s="91">
        <v>21</v>
      </c>
      <c r="B45" s="89" t="s">
        <v>103</v>
      </c>
      <c r="C45" s="90" t="s">
        <v>22</v>
      </c>
      <c r="D45" s="105" t="s">
        <v>172</v>
      </c>
      <c r="E45" s="106">
        <v>1600</v>
      </c>
      <c r="F45" s="105">
        <v>123</v>
      </c>
      <c r="G45" s="105">
        <v>6</v>
      </c>
      <c r="H45" s="105" t="s">
        <v>32</v>
      </c>
      <c r="I45" s="105" t="s">
        <v>32</v>
      </c>
      <c r="J45" s="105" t="s">
        <v>42</v>
      </c>
      <c r="K45" s="105" t="s">
        <v>32</v>
      </c>
      <c r="L45" s="105" t="s">
        <v>32</v>
      </c>
      <c r="M45" s="105" t="s">
        <v>32</v>
      </c>
      <c r="N45" s="91" t="s">
        <v>32</v>
      </c>
      <c r="O45" s="92" t="s">
        <v>49</v>
      </c>
      <c r="P45" s="92" t="s">
        <v>175</v>
      </c>
      <c r="Q45" s="91"/>
      <c r="R45" s="105" t="s">
        <v>32</v>
      </c>
      <c r="S45" s="92" t="s">
        <v>42</v>
      </c>
      <c r="T45" s="105" t="s">
        <v>41</v>
      </c>
      <c r="U45" s="105" t="s">
        <v>32</v>
      </c>
      <c r="V45" s="105"/>
      <c r="W45" s="105" t="s">
        <v>170</v>
      </c>
      <c r="X45" s="93">
        <f>VLOOKUP(B45,'Bonos BV LPF 10-2020'!B:J,9,0)</f>
        <v>13955500</v>
      </c>
    </row>
    <row r="46" spans="1:24" ht="15.75">
      <c r="B46" s="14"/>
      <c r="C46" s="15"/>
      <c r="D46" s="68"/>
      <c r="E46" s="68"/>
      <c r="F46" s="68"/>
      <c r="G46" s="17"/>
      <c r="H46" s="17"/>
      <c r="I46" s="17"/>
      <c r="J46" s="17"/>
      <c r="K46" s="17"/>
      <c r="L46" s="18"/>
      <c r="M46" s="19"/>
      <c r="N46" s="17"/>
      <c r="O46" s="17"/>
      <c r="P46" s="17"/>
      <c r="Q46" s="17"/>
      <c r="X46" s="20"/>
    </row>
    <row r="47" spans="1:24" s="13" customFormat="1" ht="15.75">
      <c r="A47" s="7"/>
      <c r="B47" s="8" t="s">
        <v>104</v>
      </c>
      <c r="C47" s="22"/>
      <c r="D47" s="22"/>
      <c r="E47" s="23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88"/>
      <c r="X47" s="12"/>
    </row>
    <row r="48" spans="1:24" s="24" customFormat="1" ht="15" customHeight="1">
      <c r="A48" s="91">
        <v>22</v>
      </c>
      <c r="B48" s="89" t="s">
        <v>105</v>
      </c>
      <c r="C48" s="90" t="s">
        <v>22</v>
      </c>
      <c r="D48" s="105" t="s">
        <v>179</v>
      </c>
      <c r="E48" s="106">
        <v>1600</v>
      </c>
      <c r="F48" s="105">
        <v>121</v>
      </c>
      <c r="G48" s="105">
        <v>2</v>
      </c>
      <c r="H48" s="105" t="s">
        <v>180</v>
      </c>
      <c r="I48" s="105" t="s">
        <v>32</v>
      </c>
      <c r="J48" s="105" t="s">
        <v>35</v>
      </c>
      <c r="K48" s="105" t="s">
        <v>180</v>
      </c>
      <c r="L48" s="105"/>
      <c r="M48" s="105"/>
      <c r="N48" s="91"/>
      <c r="O48" s="92" t="s">
        <v>49</v>
      </c>
      <c r="P48" s="92" t="s">
        <v>181</v>
      </c>
      <c r="Q48" s="91" t="s">
        <v>32</v>
      </c>
      <c r="R48" s="105" t="s">
        <v>32</v>
      </c>
      <c r="S48" s="92" t="s">
        <v>42</v>
      </c>
      <c r="T48" s="105" t="s">
        <v>41</v>
      </c>
      <c r="U48" s="105" t="s">
        <v>32</v>
      </c>
      <c r="V48" s="105"/>
      <c r="W48" s="105"/>
      <c r="X48" s="93">
        <f>VLOOKUP(B48,'Bonos BV LPF 10-2020'!B:J,9,0)</f>
        <v>13148000</v>
      </c>
    </row>
    <row r="49" spans="1:24" ht="15.75">
      <c r="B49" s="14"/>
      <c r="C49" s="15"/>
      <c r="D49" s="68"/>
      <c r="E49" s="68"/>
      <c r="F49" s="68"/>
      <c r="G49" s="17"/>
      <c r="H49" s="17"/>
      <c r="I49" s="17"/>
      <c r="J49" s="17"/>
      <c r="K49" s="17"/>
      <c r="L49" s="18"/>
      <c r="M49" s="19"/>
      <c r="N49" s="17"/>
      <c r="O49" s="17"/>
      <c r="P49" s="17"/>
      <c r="Q49" s="17"/>
      <c r="X49" s="20"/>
    </row>
    <row r="50" spans="1:24" s="13" customFormat="1" ht="15.75">
      <c r="A50" s="7"/>
      <c r="B50" s="8" t="s">
        <v>57</v>
      </c>
      <c r="C50" s="22"/>
      <c r="D50" s="22"/>
      <c r="E50" s="23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88"/>
      <c r="X50" s="12"/>
    </row>
    <row r="51" spans="1:24" s="24" customFormat="1" ht="15" customHeight="1">
      <c r="A51" s="91">
        <v>23</v>
      </c>
      <c r="B51" s="89" t="s">
        <v>106</v>
      </c>
      <c r="C51" s="90" t="s">
        <v>22</v>
      </c>
      <c r="D51" s="105" t="s">
        <v>182</v>
      </c>
      <c r="E51" s="106">
        <v>2000</v>
      </c>
      <c r="F51" s="105">
        <v>153</v>
      </c>
      <c r="G51" s="105">
        <v>2</v>
      </c>
      <c r="H51" s="105" t="s">
        <v>32</v>
      </c>
      <c r="I51" s="105" t="s">
        <v>32</v>
      </c>
      <c r="J51" s="105" t="s">
        <v>35</v>
      </c>
      <c r="K51" s="105" t="s">
        <v>32</v>
      </c>
      <c r="L51" s="105"/>
      <c r="M51" s="105" t="s">
        <v>32</v>
      </c>
      <c r="N51" s="91"/>
      <c r="O51" s="92" t="s">
        <v>49</v>
      </c>
      <c r="P51" s="92" t="s">
        <v>33</v>
      </c>
      <c r="Q51" s="91" t="s">
        <v>32</v>
      </c>
      <c r="R51" s="105" t="s">
        <v>32</v>
      </c>
      <c r="S51" s="92" t="s">
        <v>36</v>
      </c>
      <c r="T51" s="105" t="s">
        <v>34</v>
      </c>
      <c r="U51" s="105" t="s">
        <v>32</v>
      </c>
      <c r="V51" s="105"/>
      <c r="W51" s="105"/>
      <c r="X51" s="93">
        <f>VLOOKUP(B51,'Bonos BV LPF 10-2020'!B:J,9,0)</f>
        <v>16235500</v>
      </c>
    </row>
    <row r="52" spans="1:24" s="24" customFormat="1" ht="15" customHeight="1">
      <c r="A52" s="91">
        <v>24</v>
      </c>
      <c r="B52" s="89" t="s">
        <v>107</v>
      </c>
      <c r="C52" s="90" t="s">
        <v>22</v>
      </c>
      <c r="D52" s="105" t="s">
        <v>43</v>
      </c>
      <c r="E52" s="106">
        <v>2000</v>
      </c>
      <c r="F52" s="105">
        <v>153</v>
      </c>
      <c r="G52" s="105">
        <v>6</v>
      </c>
      <c r="H52" s="105" t="s">
        <v>32</v>
      </c>
      <c r="I52" s="105" t="s">
        <v>32</v>
      </c>
      <c r="J52" s="105" t="s">
        <v>35</v>
      </c>
      <c r="K52" s="105" t="s">
        <v>32</v>
      </c>
      <c r="L52" s="105" t="s">
        <v>32</v>
      </c>
      <c r="M52" s="105" t="s">
        <v>32</v>
      </c>
      <c r="N52" s="91" t="s">
        <v>32</v>
      </c>
      <c r="O52" s="92" t="s">
        <v>49</v>
      </c>
      <c r="P52" s="92" t="s">
        <v>33</v>
      </c>
      <c r="Q52" s="91" t="s">
        <v>32</v>
      </c>
      <c r="R52" s="105" t="s">
        <v>32</v>
      </c>
      <c r="S52" s="92" t="s">
        <v>42</v>
      </c>
      <c r="T52" s="105" t="s">
        <v>41</v>
      </c>
      <c r="U52" s="105" t="s">
        <v>32</v>
      </c>
      <c r="V52" s="105"/>
      <c r="W52" s="105"/>
      <c r="X52" s="93">
        <f>VLOOKUP(B52,'Bonos BV LPF 10-2020'!B:J,9,0)</f>
        <v>15665500</v>
      </c>
    </row>
    <row r="53" spans="1:24" s="24" customFormat="1" ht="15" customHeight="1">
      <c r="A53" s="91">
        <v>25</v>
      </c>
      <c r="B53" s="89" t="s">
        <v>108</v>
      </c>
      <c r="C53" s="90" t="s">
        <v>22</v>
      </c>
      <c r="D53" s="105" t="s">
        <v>183</v>
      </c>
      <c r="E53" s="106">
        <v>2000</v>
      </c>
      <c r="F53" s="105">
        <v>153</v>
      </c>
      <c r="G53" s="105">
        <v>2</v>
      </c>
      <c r="H53" s="105" t="s">
        <v>32</v>
      </c>
      <c r="I53" s="105" t="s">
        <v>32</v>
      </c>
      <c r="J53" s="105" t="s">
        <v>35</v>
      </c>
      <c r="K53" s="105" t="s">
        <v>32</v>
      </c>
      <c r="L53" s="105"/>
      <c r="M53" s="105" t="s">
        <v>32</v>
      </c>
      <c r="N53" s="91"/>
      <c r="O53" s="92" t="s">
        <v>49</v>
      </c>
      <c r="P53" s="92" t="s">
        <v>33</v>
      </c>
      <c r="Q53" s="91" t="s">
        <v>32</v>
      </c>
      <c r="R53" s="105" t="s">
        <v>32</v>
      </c>
      <c r="S53" s="92" t="s">
        <v>36</v>
      </c>
      <c r="T53" s="105" t="s">
        <v>34</v>
      </c>
      <c r="U53" s="105" t="s">
        <v>32</v>
      </c>
      <c r="V53" s="105"/>
      <c r="W53" s="105"/>
      <c r="X53" s="93">
        <f>VLOOKUP(B53,'Bonos BV LPF 10-2020'!B:J,9,0)</f>
        <v>15760500</v>
      </c>
    </row>
    <row r="54" spans="1:24" s="24" customFormat="1" ht="15" customHeight="1">
      <c r="A54" s="91">
        <v>26</v>
      </c>
      <c r="B54" s="89" t="s">
        <v>109</v>
      </c>
      <c r="C54" s="90" t="s">
        <v>22</v>
      </c>
      <c r="D54" s="105" t="s">
        <v>183</v>
      </c>
      <c r="E54" s="106">
        <v>2000</v>
      </c>
      <c r="F54" s="105">
        <v>153</v>
      </c>
      <c r="G54" s="105">
        <v>6</v>
      </c>
      <c r="H54" s="105" t="s">
        <v>32</v>
      </c>
      <c r="I54" s="105" t="s">
        <v>32</v>
      </c>
      <c r="J54" s="105" t="s">
        <v>35</v>
      </c>
      <c r="K54" s="105" t="s">
        <v>32</v>
      </c>
      <c r="L54" s="105" t="s">
        <v>32</v>
      </c>
      <c r="M54" s="105" t="s">
        <v>32</v>
      </c>
      <c r="N54" s="91" t="s">
        <v>32</v>
      </c>
      <c r="O54" s="92" t="s">
        <v>49</v>
      </c>
      <c r="P54" s="92" t="s">
        <v>33</v>
      </c>
      <c r="Q54" s="91" t="s">
        <v>32</v>
      </c>
      <c r="R54" s="105" t="s">
        <v>32</v>
      </c>
      <c r="S54" s="92" t="s">
        <v>42</v>
      </c>
      <c r="T54" s="105" t="s">
        <v>41</v>
      </c>
      <c r="U54" s="105" t="s">
        <v>32</v>
      </c>
      <c r="V54" s="105"/>
      <c r="W54" s="105"/>
      <c r="X54" s="93">
        <f>VLOOKUP(B54,'Bonos BV LPF 10-2020'!B:J,9,0)</f>
        <v>17090500</v>
      </c>
    </row>
    <row r="55" spans="1:24" s="24" customFormat="1" ht="15" customHeight="1">
      <c r="A55" s="91">
        <v>27</v>
      </c>
      <c r="B55" s="89" t="s">
        <v>61</v>
      </c>
      <c r="C55" s="90" t="s">
        <v>22</v>
      </c>
      <c r="D55" s="105" t="s">
        <v>43</v>
      </c>
      <c r="E55" s="106">
        <v>2000</v>
      </c>
      <c r="F55" s="105">
        <v>182</v>
      </c>
      <c r="G55" s="105">
        <v>2</v>
      </c>
      <c r="H55" s="105" t="s">
        <v>32</v>
      </c>
      <c r="I55" s="105" t="s">
        <v>32</v>
      </c>
      <c r="J55" s="105" t="s">
        <v>35</v>
      </c>
      <c r="K55" s="105" t="s">
        <v>32</v>
      </c>
      <c r="L55" s="105"/>
      <c r="M55" s="105" t="s">
        <v>32</v>
      </c>
      <c r="N55" s="91"/>
      <c r="O55" s="92" t="s">
        <v>49</v>
      </c>
      <c r="P55" s="92" t="s">
        <v>33</v>
      </c>
      <c r="Q55" s="91" t="s">
        <v>32</v>
      </c>
      <c r="R55" s="105" t="s">
        <v>32</v>
      </c>
      <c r="S55" s="92" t="s">
        <v>36</v>
      </c>
      <c r="T55" s="105" t="s">
        <v>34</v>
      </c>
      <c r="U55" s="105" t="s">
        <v>32</v>
      </c>
      <c r="V55" s="105"/>
      <c r="W55" s="105"/>
      <c r="X55" s="93">
        <f>VLOOKUP(B55,'Bonos BV LPF 10-2020'!B:J,9,0)</f>
        <v>17565500</v>
      </c>
    </row>
    <row r="56" spans="1:24" s="24" customFormat="1" ht="15" customHeight="1">
      <c r="A56" s="91">
        <v>28</v>
      </c>
      <c r="B56" s="89" t="s">
        <v>62</v>
      </c>
      <c r="C56" s="90" t="s">
        <v>22</v>
      </c>
      <c r="D56" s="105" t="s">
        <v>43</v>
      </c>
      <c r="E56" s="106">
        <v>2000</v>
      </c>
      <c r="F56" s="105">
        <v>182</v>
      </c>
      <c r="G56" s="105">
        <v>6</v>
      </c>
      <c r="H56" s="105" t="s">
        <v>32</v>
      </c>
      <c r="I56" s="105" t="s">
        <v>32</v>
      </c>
      <c r="J56" s="105" t="s">
        <v>35</v>
      </c>
      <c r="K56" s="105" t="s">
        <v>32</v>
      </c>
      <c r="L56" s="105" t="s">
        <v>32</v>
      </c>
      <c r="M56" s="105" t="s">
        <v>32</v>
      </c>
      <c r="N56" s="91" t="s">
        <v>32</v>
      </c>
      <c r="O56" s="92" t="s">
        <v>49</v>
      </c>
      <c r="P56" s="92" t="s">
        <v>33</v>
      </c>
      <c r="Q56" s="91" t="s">
        <v>32</v>
      </c>
      <c r="R56" s="105" t="s">
        <v>32</v>
      </c>
      <c r="S56" s="92" t="s">
        <v>42</v>
      </c>
      <c r="T56" s="105" t="s">
        <v>41</v>
      </c>
      <c r="U56" s="105" t="s">
        <v>32</v>
      </c>
      <c r="V56" s="105"/>
      <c r="W56" s="105"/>
      <c r="X56" s="93">
        <f>VLOOKUP(B56,'Bonos BV LPF 10-2020'!B:J,9,0)</f>
        <v>18990500</v>
      </c>
    </row>
    <row r="57" spans="1:24" s="24" customFormat="1" ht="15" customHeight="1">
      <c r="A57" s="91">
        <v>29</v>
      </c>
      <c r="B57" s="89" t="s">
        <v>55</v>
      </c>
      <c r="C57" s="90" t="s">
        <v>22</v>
      </c>
      <c r="D57" s="105" t="s">
        <v>50</v>
      </c>
      <c r="E57" s="106">
        <v>2000</v>
      </c>
      <c r="F57" s="105">
        <v>182</v>
      </c>
      <c r="G57" s="105">
        <v>6</v>
      </c>
      <c r="H57" s="105" t="s">
        <v>32</v>
      </c>
      <c r="I57" s="105" t="s">
        <v>32</v>
      </c>
      <c r="J57" s="105" t="s">
        <v>35</v>
      </c>
      <c r="K57" s="105" t="s">
        <v>32</v>
      </c>
      <c r="L57" s="105" t="s">
        <v>32</v>
      </c>
      <c r="M57" s="105" t="s">
        <v>32</v>
      </c>
      <c r="N57" s="91" t="s">
        <v>32</v>
      </c>
      <c r="O57" s="92" t="s">
        <v>49</v>
      </c>
      <c r="P57" s="92" t="s">
        <v>33</v>
      </c>
      <c r="Q57" s="91" t="s">
        <v>32</v>
      </c>
      <c r="R57" s="105" t="s">
        <v>32</v>
      </c>
      <c r="S57" s="92" t="s">
        <v>42</v>
      </c>
      <c r="T57" s="105" t="s">
        <v>41</v>
      </c>
      <c r="U57" s="105" t="s">
        <v>32</v>
      </c>
      <c r="V57" s="105"/>
      <c r="W57" s="105"/>
      <c r="X57" s="93">
        <f>VLOOKUP(B57,'Bonos BV LPF 10-2020'!B:J,9,0)</f>
        <v>20320500</v>
      </c>
    </row>
    <row r="58" spans="1:24" s="24" customFormat="1" ht="15" customHeight="1">
      <c r="A58" s="91">
        <v>30</v>
      </c>
      <c r="B58" s="89" t="s">
        <v>110</v>
      </c>
      <c r="C58" s="90" t="s">
        <v>22</v>
      </c>
      <c r="D58" s="105" t="s">
        <v>185</v>
      </c>
      <c r="E58" s="106">
        <v>2000</v>
      </c>
      <c r="F58" s="105">
        <v>182</v>
      </c>
      <c r="G58" s="105">
        <v>6</v>
      </c>
      <c r="H58" s="105" t="s">
        <v>32</v>
      </c>
      <c r="I58" s="105" t="s">
        <v>32</v>
      </c>
      <c r="J58" s="105" t="s">
        <v>42</v>
      </c>
      <c r="K58" s="105" t="s">
        <v>32</v>
      </c>
      <c r="L58" s="105" t="s">
        <v>32</v>
      </c>
      <c r="M58" s="105" t="s">
        <v>32</v>
      </c>
      <c r="N58" s="91" t="s">
        <v>32</v>
      </c>
      <c r="O58" s="92" t="s">
        <v>49</v>
      </c>
      <c r="P58" s="92" t="s">
        <v>33</v>
      </c>
      <c r="Q58" s="91" t="s">
        <v>32</v>
      </c>
      <c r="R58" s="105" t="s">
        <v>32</v>
      </c>
      <c r="S58" s="92" t="s">
        <v>42</v>
      </c>
      <c r="T58" s="105" t="s">
        <v>41</v>
      </c>
      <c r="U58" s="105" t="s">
        <v>32</v>
      </c>
      <c r="V58" s="105" t="s">
        <v>177</v>
      </c>
      <c r="W58" s="105"/>
      <c r="X58" s="93">
        <f>VLOOKUP(B58,'Bonos BV LPF 10-2020'!B:J,9,0)</f>
        <v>25070500</v>
      </c>
    </row>
    <row r="59" spans="1:24" ht="15.75">
      <c r="B59" s="14"/>
      <c r="C59" s="15"/>
      <c r="D59" s="68"/>
      <c r="E59" s="68"/>
      <c r="F59" s="68"/>
      <c r="G59" s="17"/>
      <c r="H59" s="17"/>
      <c r="I59" s="17"/>
      <c r="J59" s="17"/>
      <c r="K59" s="17"/>
      <c r="L59" s="18"/>
      <c r="M59" s="19"/>
      <c r="N59" s="17"/>
      <c r="O59" s="17"/>
      <c r="P59" s="17"/>
      <c r="Q59" s="17"/>
      <c r="X59" s="20"/>
    </row>
    <row r="60" spans="1:24" s="13" customFormat="1" ht="15.75">
      <c r="A60" s="7"/>
      <c r="B60" s="8" t="s">
        <v>111</v>
      </c>
      <c r="C60" s="22"/>
      <c r="D60" s="22"/>
      <c r="E60" s="23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88"/>
      <c r="X60" s="12"/>
    </row>
    <row r="61" spans="1:24" s="24" customFormat="1" ht="15" customHeight="1">
      <c r="A61" s="91">
        <v>31</v>
      </c>
      <c r="B61" s="89" t="s">
        <v>112</v>
      </c>
      <c r="C61" s="90" t="s">
        <v>22</v>
      </c>
      <c r="D61" s="105" t="s">
        <v>183</v>
      </c>
      <c r="E61" s="106">
        <v>2400</v>
      </c>
      <c r="F61" s="105">
        <v>170</v>
      </c>
      <c r="G61" s="105">
        <v>2</v>
      </c>
      <c r="H61" s="105" t="s">
        <v>32</v>
      </c>
      <c r="I61" s="105" t="s">
        <v>32</v>
      </c>
      <c r="J61" s="105" t="s">
        <v>35</v>
      </c>
      <c r="K61" s="105" t="s">
        <v>32</v>
      </c>
      <c r="L61" s="105" t="s">
        <v>32</v>
      </c>
      <c r="M61" s="105" t="s">
        <v>32</v>
      </c>
      <c r="N61" s="91" t="s">
        <v>32</v>
      </c>
      <c r="O61" s="92" t="s">
        <v>49</v>
      </c>
      <c r="P61" s="92" t="s">
        <v>33</v>
      </c>
      <c r="Q61" s="91" t="s">
        <v>32</v>
      </c>
      <c r="R61" s="105" t="s">
        <v>32</v>
      </c>
      <c r="S61" s="92" t="s">
        <v>36</v>
      </c>
      <c r="T61" s="105" t="s">
        <v>41</v>
      </c>
      <c r="U61" s="105" t="s">
        <v>32</v>
      </c>
      <c r="V61" s="105"/>
      <c r="W61" s="105" t="s">
        <v>186</v>
      </c>
      <c r="X61" s="93">
        <f>VLOOKUP(B61,'Bonos BV LPF 10-2020'!B:J,9,0)</f>
        <v>20510500</v>
      </c>
    </row>
    <row r="62" spans="1:24" s="24" customFormat="1" ht="15" customHeight="1">
      <c r="A62" s="91">
        <v>32</v>
      </c>
      <c r="B62" s="89" t="s">
        <v>113</v>
      </c>
      <c r="C62" s="90" t="s">
        <v>22</v>
      </c>
      <c r="D62" s="105" t="s">
        <v>183</v>
      </c>
      <c r="E62" s="106">
        <v>2400</v>
      </c>
      <c r="F62" s="105">
        <v>170</v>
      </c>
      <c r="G62" s="105">
        <v>6</v>
      </c>
      <c r="H62" s="105" t="s">
        <v>32</v>
      </c>
      <c r="I62" s="105" t="s">
        <v>32</v>
      </c>
      <c r="J62" s="105" t="s">
        <v>42</v>
      </c>
      <c r="K62" s="105" t="s">
        <v>32</v>
      </c>
      <c r="L62" s="105" t="s">
        <v>32</v>
      </c>
      <c r="M62" s="105" t="s">
        <v>32</v>
      </c>
      <c r="N62" s="91" t="s">
        <v>32</v>
      </c>
      <c r="O62" s="92" t="s">
        <v>49</v>
      </c>
      <c r="P62" s="92" t="s">
        <v>33</v>
      </c>
      <c r="Q62" s="91" t="s">
        <v>32</v>
      </c>
      <c r="R62" s="105" t="s">
        <v>32</v>
      </c>
      <c r="S62" s="92" t="s">
        <v>42</v>
      </c>
      <c r="T62" s="105" t="s">
        <v>41</v>
      </c>
      <c r="U62" s="105" t="s">
        <v>32</v>
      </c>
      <c r="V62" s="105"/>
      <c r="W62" s="105" t="s">
        <v>186</v>
      </c>
      <c r="X62" s="93">
        <f>VLOOKUP(B62,'Bonos BV LPF 10-2020'!B:J,9,0)</f>
        <v>21650500</v>
      </c>
    </row>
    <row r="63" spans="1:24" s="24" customFormat="1" ht="15" customHeight="1">
      <c r="A63" s="91">
        <v>33</v>
      </c>
      <c r="B63" s="89" t="s">
        <v>114</v>
      </c>
      <c r="C63" s="90" t="s">
        <v>22</v>
      </c>
      <c r="D63" s="105" t="s">
        <v>184</v>
      </c>
      <c r="E63" s="106">
        <v>2400</v>
      </c>
      <c r="F63" s="105">
        <v>170</v>
      </c>
      <c r="G63" s="105">
        <v>6</v>
      </c>
      <c r="H63" s="105" t="s">
        <v>32</v>
      </c>
      <c r="I63" s="105" t="s">
        <v>32</v>
      </c>
      <c r="J63" s="105" t="s">
        <v>42</v>
      </c>
      <c r="K63" s="105" t="s">
        <v>32</v>
      </c>
      <c r="L63" s="105" t="s">
        <v>32</v>
      </c>
      <c r="M63" s="105" t="s">
        <v>32</v>
      </c>
      <c r="N63" s="91" t="s">
        <v>32</v>
      </c>
      <c r="O63" s="92" t="s">
        <v>49</v>
      </c>
      <c r="P63" s="92" t="s">
        <v>33</v>
      </c>
      <c r="Q63" s="91" t="s">
        <v>32</v>
      </c>
      <c r="R63" s="105" t="s">
        <v>32</v>
      </c>
      <c r="S63" s="92" t="s">
        <v>42</v>
      </c>
      <c r="T63" s="105" t="s">
        <v>41</v>
      </c>
      <c r="U63" s="105" t="s">
        <v>32</v>
      </c>
      <c r="V63" s="105"/>
      <c r="W63" s="105" t="s">
        <v>186</v>
      </c>
      <c r="X63" s="93">
        <f>VLOOKUP(B63,'Bonos BV LPF 10-2020'!B:J,9,0)</f>
        <v>22600500</v>
      </c>
    </row>
    <row r="64" spans="1:24" s="24" customFormat="1" ht="15" customHeight="1">
      <c r="A64" s="91">
        <v>34</v>
      </c>
      <c r="B64" s="89" t="s">
        <v>115</v>
      </c>
      <c r="C64" s="90" t="s">
        <v>22</v>
      </c>
      <c r="D64" s="105" t="s">
        <v>43</v>
      </c>
      <c r="E64" s="106">
        <v>2200</v>
      </c>
      <c r="F64" s="105">
        <v>197</v>
      </c>
      <c r="G64" s="105">
        <v>2</v>
      </c>
      <c r="H64" s="105" t="s">
        <v>32</v>
      </c>
      <c r="I64" s="105" t="s">
        <v>32</v>
      </c>
      <c r="J64" s="105" t="s">
        <v>35</v>
      </c>
      <c r="K64" s="105" t="s">
        <v>32</v>
      </c>
      <c r="L64" s="105" t="s">
        <v>32</v>
      </c>
      <c r="M64" s="105" t="s">
        <v>32</v>
      </c>
      <c r="N64" s="91" t="s">
        <v>32</v>
      </c>
      <c r="O64" s="92" t="s">
        <v>49</v>
      </c>
      <c r="P64" s="92" t="s">
        <v>33</v>
      </c>
      <c r="Q64" s="91" t="s">
        <v>32</v>
      </c>
      <c r="R64" s="105" t="s">
        <v>32</v>
      </c>
      <c r="S64" s="92" t="s">
        <v>36</v>
      </c>
      <c r="T64" s="105" t="s">
        <v>41</v>
      </c>
      <c r="U64" s="105" t="s">
        <v>32</v>
      </c>
      <c r="V64" s="105"/>
      <c r="W64" s="105" t="s">
        <v>186</v>
      </c>
      <c r="X64" s="93">
        <f>VLOOKUP(B64,'Bonos BV LPF 10-2020'!B:J,9,0)</f>
        <v>21650500</v>
      </c>
    </row>
    <row r="65" spans="1:24" s="24" customFormat="1" ht="15" customHeight="1">
      <c r="A65" s="91">
        <v>35</v>
      </c>
      <c r="B65" s="89" t="s">
        <v>116</v>
      </c>
      <c r="C65" s="90" t="s">
        <v>22</v>
      </c>
      <c r="D65" s="105" t="s">
        <v>50</v>
      </c>
      <c r="E65" s="106">
        <v>2200</v>
      </c>
      <c r="F65" s="105">
        <v>197</v>
      </c>
      <c r="G65" s="105">
        <v>2</v>
      </c>
      <c r="H65" s="105" t="s">
        <v>32</v>
      </c>
      <c r="I65" s="105" t="s">
        <v>32</v>
      </c>
      <c r="J65" s="105" t="s">
        <v>35</v>
      </c>
      <c r="K65" s="105" t="s">
        <v>32</v>
      </c>
      <c r="L65" s="105" t="s">
        <v>32</v>
      </c>
      <c r="M65" s="105" t="s">
        <v>32</v>
      </c>
      <c r="N65" s="91" t="s">
        <v>32</v>
      </c>
      <c r="O65" s="92" t="s">
        <v>49</v>
      </c>
      <c r="P65" s="92" t="s">
        <v>33</v>
      </c>
      <c r="Q65" s="91" t="s">
        <v>32</v>
      </c>
      <c r="R65" s="105" t="s">
        <v>32</v>
      </c>
      <c r="S65" s="92" t="s">
        <v>36</v>
      </c>
      <c r="T65" s="105" t="s">
        <v>41</v>
      </c>
      <c r="U65" s="105" t="s">
        <v>32</v>
      </c>
      <c r="V65" s="105"/>
      <c r="W65" s="105" t="s">
        <v>186</v>
      </c>
      <c r="X65" s="93">
        <f>VLOOKUP(B65,'Bonos BV LPF 10-2020'!B:J,9,0)</f>
        <v>23360500</v>
      </c>
    </row>
    <row r="66" spans="1:24" s="24" customFormat="1" ht="15" customHeight="1">
      <c r="A66" s="91">
        <v>36</v>
      </c>
      <c r="B66" s="89" t="s">
        <v>117</v>
      </c>
      <c r="C66" s="90" t="s">
        <v>22</v>
      </c>
      <c r="D66" s="105" t="s">
        <v>50</v>
      </c>
      <c r="E66" s="106">
        <v>2200</v>
      </c>
      <c r="F66" s="105">
        <v>197</v>
      </c>
      <c r="G66" s="105">
        <v>6</v>
      </c>
      <c r="H66" s="105" t="s">
        <v>32</v>
      </c>
      <c r="I66" s="105" t="s">
        <v>32</v>
      </c>
      <c r="J66" s="105" t="s">
        <v>42</v>
      </c>
      <c r="K66" s="105" t="s">
        <v>32</v>
      </c>
      <c r="L66" s="105" t="s">
        <v>32</v>
      </c>
      <c r="M66" s="105" t="s">
        <v>32</v>
      </c>
      <c r="N66" s="91" t="s">
        <v>32</v>
      </c>
      <c r="O66" s="92" t="s">
        <v>49</v>
      </c>
      <c r="P66" s="92" t="s">
        <v>33</v>
      </c>
      <c r="Q66" s="91" t="s">
        <v>32</v>
      </c>
      <c r="R66" s="105" t="s">
        <v>32</v>
      </c>
      <c r="S66" s="92" t="s">
        <v>42</v>
      </c>
      <c r="T66" s="105" t="s">
        <v>41</v>
      </c>
      <c r="U66" s="105" t="s">
        <v>32</v>
      </c>
      <c r="V66" s="105"/>
      <c r="W66" s="105" t="s">
        <v>186</v>
      </c>
      <c r="X66" s="93">
        <f>VLOOKUP(B66,'Bonos BV LPF 10-2020'!B:J,9,0)</f>
        <v>23930500</v>
      </c>
    </row>
    <row r="67" spans="1:24" s="24" customFormat="1" ht="15" customHeight="1">
      <c r="A67" s="91">
        <v>37</v>
      </c>
      <c r="B67" s="89" t="s">
        <v>118</v>
      </c>
      <c r="C67" s="90" t="s">
        <v>22</v>
      </c>
      <c r="D67" s="105" t="s">
        <v>185</v>
      </c>
      <c r="E67" s="106">
        <v>2200</v>
      </c>
      <c r="F67" s="105">
        <v>197</v>
      </c>
      <c r="G67" s="105">
        <v>6</v>
      </c>
      <c r="H67" s="105" t="s">
        <v>32</v>
      </c>
      <c r="I67" s="105" t="s">
        <v>32</v>
      </c>
      <c r="J67" s="105" t="s">
        <v>42</v>
      </c>
      <c r="K67" s="105" t="s">
        <v>32</v>
      </c>
      <c r="L67" s="105" t="s">
        <v>32</v>
      </c>
      <c r="M67" s="105" t="s">
        <v>32</v>
      </c>
      <c r="N67" s="91" t="s">
        <v>32</v>
      </c>
      <c r="O67" s="92" t="s">
        <v>49</v>
      </c>
      <c r="P67" s="92" t="s">
        <v>33</v>
      </c>
      <c r="Q67" s="91" t="s">
        <v>32</v>
      </c>
      <c r="R67" s="105" t="s">
        <v>32</v>
      </c>
      <c r="S67" s="92" t="s">
        <v>42</v>
      </c>
      <c r="T67" s="105" t="s">
        <v>41</v>
      </c>
      <c r="U67" s="105" t="s">
        <v>32</v>
      </c>
      <c r="V67" s="105"/>
      <c r="W67" s="105" t="s">
        <v>186</v>
      </c>
      <c r="X67" s="93">
        <f>VLOOKUP(B67,'Bonos BV LPF 10-2020'!B:J,9,0)</f>
        <v>25355500</v>
      </c>
    </row>
    <row r="68" spans="1:24" s="24" customFormat="1" ht="15" customHeight="1">
      <c r="A68" s="91">
        <v>38</v>
      </c>
      <c r="B68" s="89" t="s">
        <v>119</v>
      </c>
      <c r="C68" s="90" t="s">
        <v>22</v>
      </c>
      <c r="D68" s="105" t="s">
        <v>185</v>
      </c>
      <c r="E68" s="106">
        <v>2200</v>
      </c>
      <c r="F68" s="105">
        <v>197</v>
      </c>
      <c r="G68" s="105">
        <v>6</v>
      </c>
      <c r="H68" s="105" t="s">
        <v>32</v>
      </c>
      <c r="I68" s="105" t="s">
        <v>32</v>
      </c>
      <c r="J68" s="105" t="s">
        <v>42</v>
      </c>
      <c r="K68" s="105" t="s">
        <v>32</v>
      </c>
      <c r="L68" s="105" t="s">
        <v>32</v>
      </c>
      <c r="M68" s="105" t="s">
        <v>32</v>
      </c>
      <c r="N68" s="91" t="s">
        <v>32</v>
      </c>
      <c r="O68" s="92" t="s">
        <v>49</v>
      </c>
      <c r="P68" s="92" t="s">
        <v>33</v>
      </c>
      <c r="Q68" s="91" t="s">
        <v>32</v>
      </c>
      <c r="R68" s="105" t="s">
        <v>32</v>
      </c>
      <c r="S68" s="92" t="s">
        <v>42</v>
      </c>
      <c r="T68" s="105" t="s">
        <v>41</v>
      </c>
      <c r="U68" s="105" t="s">
        <v>32</v>
      </c>
      <c r="V68" s="105" t="s">
        <v>177</v>
      </c>
      <c r="W68" s="105" t="s">
        <v>186</v>
      </c>
      <c r="X68" s="93">
        <f>VLOOKUP(B68,'Bonos BV LPF 10-2020'!B:J,9,0)</f>
        <v>29725500</v>
      </c>
    </row>
    <row r="69" spans="1:24" ht="12.75">
      <c r="C69" s="15"/>
      <c r="D69" s="107"/>
      <c r="E69" s="107"/>
      <c r="F69" s="107"/>
      <c r="G69" s="27"/>
      <c r="L69" s="18"/>
      <c r="M69" s="19"/>
      <c r="N69" s="27"/>
      <c r="P69" s="19"/>
      <c r="X69" s="20"/>
    </row>
    <row r="70" spans="1:24" s="13" customFormat="1" ht="15.75">
      <c r="A70" s="7"/>
      <c r="B70" s="8" t="s">
        <v>120</v>
      </c>
      <c r="C70" s="22"/>
      <c r="D70" s="22"/>
      <c r="E70" s="23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88"/>
      <c r="X70" s="12"/>
    </row>
    <row r="71" spans="1:24" s="24" customFormat="1" ht="15" customHeight="1">
      <c r="A71" s="91">
        <v>39</v>
      </c>
      <c r="B71" s="89" t="s">
        <v>121</v>
      </c>
      <c r="C71" s="90" t="s">
        <v>38</v>
      </c>
      <c r="D71" s="105" t="s">
        <v>187</v>
      </c>
      <c r="E71" s="106">
        <v>3000</v>
      </c>
      <c r="F71" s="105">
        <v>261</v>
      </c>
      <c r="G71" s="105">
        <v>9</v>
      </c>
      <c r="H71" s="105" t="s">
        <v>32</v>
      </c>
      <c r="I71" s="105" t="s">
        <v>32</v>
      </c>
      <c r="J71" s="105" t="s">
        <v>42</v>
      </c>
      <c r="K71" s="105" t="s">
        <v>32</v>
      </c>
      <c r="L71" s="105" t="s">
        <v>32</v>
      </c>
      <c r="M71" s="105" t="s">
        <v>32</v>
      </c>
      <c r="N71" s="91" t="s">
        <v>32</v>
      </c>
      <c r="O71" s="92" t="s">
        <v>49</v>
      </c>
      <c r="P71" s="92" t="s">
        <v>33</v>
      </c>
      <c r="Q71" s="91"/>
      <c r="R71" s="105" t="s">
        <v>32</v>
      </c>
      <c r="S71" s="92" t="s">
        <v>42</v>
      </c>
      <c r="T71" s="105" t="s">
        <v>41</v>
      </c>
      <c r="U71" s="105"/>
      <c r="V71" s="105" t="s">
        <v>177</v>
      </c>
      <c r="W71" s="105"/>
      <c r="X71" s="93">
        <f>VLOOKUP(B71,'Bonos BV LPF 10-2020'!B:J,9,0)</f>
        <v>26400500</v>
      </c>
    </row>
    <row r="73" spans="1:24" s="13" customFormat="1" ht="15.75">
      <c r="A73" s="7"/>
      <c r="B73" s="8" t="s">
        <v>25</v>
      </c>
      <c r="C73" s="22"/>
      <c r="D73" s="22"/>
      <c r="E73" s="23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88"/>
      <c r="X73" s="12"/>
    </row>
    <row r="74" spans="1:24" s="24" customFormat="1" ht="15" customHeight="1">
      <c r="A74" s="91">
        <v>40</v>
      </c>
      <c r="B74" s="89" t="s">
        <v>78</v>
      </c>
      <c r="C74" s="90" t="s">
        <v>38</v>
      </c>
      <c r="D74" s="105" t="s">
        <v>44</v>
      </c>
      <c r="E74" s="106"/>
      <c r="F74" s="105">
        <v>121</v>
      </c>
      <c r="G74" s="105">
        <v>7</v>
      </c>
      <c r="H74" s="105" t="s">
        <v>32</v>
      </c>
      <c r="I74" s="105" t="s">
        <v>32</v>
      </c>
      <c r="J74" s="105" t="s">
        <v>42</v>
      </c>
      <c r="K74" s="105" t="s">
        <v>32</v>
      </c>
      <c r="L74" s="105" t="s">
        <v>32</v>
      </c>
      <c r="M74" s="105" t="s">
        <v>32</v>
      </c>
      <c r="N74" s="91" t="s">
        <v>32</v>
      </c>
      <c r="O74" s="92"/>
      <c r="P74" s="92" t="s">
        <v>40</v>
      </c>
      <c r="Q74" s="91" t="s">
        <v>32</v>
      </c>
      <c r="R74" s="105" t="s">
        <v>32</v>
      </c>
      <c r="S74" s="92" t="s">
        <v>42</v>
      </c>
      <c r="T74" s="105" t="s">
        <v>41</v>
      </c>
      <c r="U74" s="105"/>
      <c r="V74" s="105"/>
      <c r="W74" s="105"/>
      <c r="X74" s="93">
        <f>VLOOKUP(B74,'Bonos BV LPF 10-2020'!B:J,9,0)</f>
        <v>27065500</v>
      </c>
    </row>
    <row r="75" spans="1:24" ht="12.75">
      <c r="C75" s="15"/>
      <c r="D75" s="107"/>
      <c r="E75" s="107"/>
      <c r="F75" s="107"/>
      <c r="G75" s="27"/>
      <c r="L75" s="18"/>
      <c r="M75" s="19"/>
      <c r="N75" s="27"/>
      <c r="P75" s="19"/>
      <c r="X75" s="20"/>
    </row>
    <row r="76" spans="1:24" s="13" customFormat="1" ht="15.75">
      <c r="A76" s="7"/>
      <c r="B76" s="8" t="s">
        <v>51</v>
      </c>
      <c r="C76" s="22"/>
      <c r="D76" s="22"/>
      <c r="E76" s="23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88"/>
      <c r="X76" s="12"/>
    </row>
    <row r="77" spans="1:24" s="24" customFormat="1" ht="15" customHeight="1">
      <c r="A77" s="91">
        <v>41</v>
      </c>
      <c r="B77" s="89" t="s">
        <v>122</v>
      </c>
      <c r="C77" s="90" t="s">
        <v>58</v>
      </c>
      <c r="D77" s="105" t="s">
        <v>39</v>
      </c>
      <c r="E77" s="106">
        <v>2500</v>
      </c>
      <c r="F77" s="105">
        <v>134</v>
      </c>
      <c r="G77" s="105">
        <v>2</v>
      </c>
      <c r="H77" s="105" t="s">
        <v>32</v>
      </c>
      <c r="I77" s="105" t="s">
        <v>32</v>
      </c>
      <c r="J77" s="105" t="s">
        <v>35</v>
      </c>
      <c r="K77" s="105" t="s">
        <v>32</v>
      </c>
      <c r="L77" s="105"/>
      <c r="M77" s="105"/>
      <c r="N77" s="91"/>
      <c r="O77" s="92"/>
      <c r="P77" s="92" t="s">
        <v>59</v>
      </c>
      <c r="Q77" s="91" t="s">
        <v>32</v>
      </c>
      <c r="R77" s="105"/>
      <c r="S77" s="92" t="s">
        <v>36</v>
      </c>
      <c r="T77" s="105" t="s">
        <v>41</v>
      </c>
      <c r="U77" s="105"/>
      <c r="V77" s="105"/>
      <c r="W77" s="105" t="s">
        <v>188</v>
      </c>
      <c r="X77" s="93">
        <f>VLOOKUP(B77,'Bonos BV LPF 10-2020'!B:J,9,0)</f>
        <v>21694295</v>
      </c>
    </row>
    <row r="78" spans="1:24" s="24" customFormat="1" ht="15" customHeight="1">
      <c r="A78" s="91">
        <v>42</v>
      </c>
      <c r="B78" s="89" t="s">
        <v>123</v>
      </c>
      <c r="C78" s="90" t="s">
        <v>58</v>
      </c>
      <c r="D78" s="105" t="s">
        <v>60</v>
      </c>
      <c r="E78" s="106">
        <v>2500</v>
      </c>
      <c r="F78" s="105">
        <v>168</v>
      </c>
      <c r="G78" s="105">
        <v>4</v>
      </c>
      <c r="H78" s="105" t="s">
        <v>32</v>
      </c>
      <c r="I78" s="105" t="s">
        <v>32</v>
      </c>
      <c r="J78" s="105" t="s">
        <v>42</v>
      </c>
      <c r="K78" s="105" t="s">
        <v>180</v>
      </c>
      <c r="L78" s="105" t="s">
        <v>180</v>
      </c>
      <c r="M78" s="105" t="s">
        <v>180</v>
      </c>
      <c r="N78" s="91" t="s">
        <v>180</v>
      </c>
      <c r="O78" s="92"/>
      <c r="P78" s="92" t="s">
        <v>59</v>
      </c>
      <c r="Q78" s="91" t="s">
        <v>32</v>
      </c>
      <c r="R78" s="105" t="s">
        <v>32</v>
      </c>
      <c r="S78" s="92" t="s">
        <v>36</v>
      </c>
      <c r="T78" s="105" t="s">
        <v>41</v>
      </c>
      <c r="U78" s="105"/>
      <c r="V78" s="105"/>
      <c r="W78" s="105">
        <v>9</v>
      </c>
      <c r="X78" s="93">
        <f>VLOOKUP(B78,'Bonos BV LPF 10-2020'!B:J,9,0)</f>
        <v>23955295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78"/>
  <sheetViews>
    <sheetView showGridLines="0" tabSelected="1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B5" sqref="B5"/>
    </sheetView>
  </sheetViews>
  <sheetFormatPr baseColWidth="10" defaultRowHeight="13.5"/>
  <cols>
    <col min="1" max="1" width="3" style="40" bestFit="1" customWidth="1"/>
    <col min="2" max="2" width="45.5703125" style="41" customWidth="1"/>
    <col min="3" max="3" width="1.5703125" style="101" customWidth="1"/>
    <col min="4" max="4" width="15.7109375" style="41" customWidth="1"/>
    <col min="5" max="5" width="1.5703125" style="29" customWidth="1"/>
    <col min="6" max="6" width="11.85546875" style="27" bestFit="1" customWidth="1"/>
    <col min="7" max="7" width="2.140625" style="27" customWidth="1"/>
    <col min="8" max="8" width="14.7109375" style="27" customWidth="1"/>
    <col min="9" max="9" width="3.5703125" style="27" customWidth="1"/>
    <col min="10" max="10" width="15.85546875" style="42" customWidth="1"/>
    <col min="11" max="11" width="12.7109375" style="73" customWidth="1"/>
    <col min="12" max="12" width="11.42578125" style="73"/>
    <col min="13" max="166" width="11.42578125" style="21"/>
    <col min="167" max="167" width="3.7109375" style="21" bestFit="1" customWidth="1"/>
    <col min="168" max="168" width="37.7109375" style="21" bestFit="1" customWidth="1"/>
    <col min="169" max="169" width="1.28515625" style="21" customWidth="1"/>
    <col min="170" max="170" width="13.28515625" style="21" bestFit="1" customWidth="1"/>
    <col min="171" max="171" width="1.28515625" style="21" customWidth="1"/>
    <col min="172" max="173" width="24.5703125" style="21" customWidth="1"/>
    <col min="174" max="174" width="14.7109375" style="21" bestFit="1" customWidth="1"/>
    <col min="175" max="175" width="1.28515625" style="21" customWidth="1"/>
    <col min="176" max="176" width="12" style="21" bestFit="1" customWidth="1"/>
    <col min="177" max="178" width="12" style="21" customWidth="1"/>
    <col min="179" max="422" width="11.42578125" style="21"/>
    <col min="423" max="423" width="3.7109375" style="21" bestFit="1" customWidth="1"/>
    <col min="424" max="424" width="37.7109375" style="21" bestFit="1" customWidth="1"/>
    <col min="425" max="425" width="1.28515625" style="21" customWidth="1"/>
    <col min="426" max="426" width="13.28515625" style="21" bestFit="1" customWidth="1"/>
    <col min="427" max="427" width="1.28515625" style="21" customWidth="1"/>
    <col min="428" max="429" width="24.5703125" style="21" customWidth="1"/>
    <col min="430" max="430" width="14.7109375" style="21" bestFit="1" customWidth="1"/>
    <col min="431" max="431" width="1.28515625" style="21" customWidth="1"/>
    <col min="432" max="432" width="12" style="21" bestFit="1" customWidth="1"/>
    <col min="433" max="434" width="12" style="21" customWidth="1"/>
    <col min="435" max="678" width="11.42578125" style="21"/>
    <col min="679" max="679" width="3.7109375" style="21" bestFit="1" customWidth="1"/>
    <col min="680" max="680" width="37.7109375" style="21" bestFit="1" customWidth="1"/>
    <col min="681" max="681" width="1.28515625" style="21" customWidth="1"/>
    <col min="682" max="682" width="13.28515625" style="21" bestFit="1" customWidth="1"/>
    <col min="683" max="683" width="1.28515625" style="21" customWidth="1"/>
    <col min="684" max="685" width="24.5703125" style="21" customWidth="1"/>
    <col min="686" max="686" width="14.7109375" style="21" bestFit="1" customWidth="1"/>
    <col min="687" max="687" width="1.28515625" style="21" customWidth="1"/>
    <col min="688" max="688" width="12" style="21" bestFit="1" customWidth="1"/>
    <col min="689" max="690" width="12" style="21" customWidth="1"/>
    <col min="691" max="934" width="11.42578125" style="21"/>
    <col min="935" max="935" width="3.7109375" style="21" bestFit="1" customWidth="1"/>
    <col min="936" max="936" width="37.7109375" style="21" bestFit="1" customWidth="1"/>
    <col min="937" max="937" width="1.28515625" style="21" customWidth="1"/>
    <col min="938" max="938" width="13.28515625" style="21" bestFit="1" customWidth="1"/>
    <col min="939" max="939" width="1.28515625" style="21" customWidth="1"/>
    <col min="940" max="941" width="24.5703125" style="21" customWidth="1"/>
    <col min="942" max="942" width="14.7109375" style="21" bestFit="1" customWidth="1"/>
    <col min="943" max="943" width="1.28515625" style="21" customWidth="1"/>
    <col min="944" max="944" width="12" style="21" bestFit="1" customWidth="1"/>
    <col min="945" max="946" width="12" style="21" customWidth="1"/>
    <col min="947" max="1190" width="11.42578125" style="21"/>
    <col min="1191" max="1191" width="3.7109375" style="21" bestFit="1" customWidth="1"/>
    <col min="1192" max="1192" width="37.7109375" style="21" bestFit="1" customWidth="1"/>
    <col min="1193" max="1193" width="1.28515625" style="21" customWidth="1"/>
    <col min="1194" max="1194" width="13.28515625" style="21" bestFit="1" customWidth="1"/>
    <col min="1195" max="1195" width="1.28515625" style="21" customWidth="1"/>
    <col min="1196" max="1197" width="24.5703125" style="21" customWidth="1"/>
    <col min="1198" max="1198" width="14.7109375" style="21" bestFit="1" customWidth="1"/>
    <col min="1199" max="1199" width="1.28515625" style="21" customWidth="1"/>
    <col min="1200" max="1200" width="12" style="21" bestFit="1" customWidth="1"/>
    <col min="1201" max="1202" width="12" style="21" customWidth="1"/>
    <col min="1203" max="1446" width="11.42578125" style="21"/>
    <col min="1447" max="1447" width="3.7109375" style="21" bestFit="1" customWidth="1"/>
    <col min="1448" max="1448" width="37.7109375" style="21" bestFit="1" customWidth="1"/>
    <col min="1449" max="1449" width="1.28515625" style="21" customWidth="1"/>
    <col min="1450" max="1450" width="13.28515625" style="21" bestFit="1" customWidth="1"/>
    <col min="1451" max="1451" width="1.28515625" style="21" customWidth="1"/>
    <col min="1452" max="1453" width="24.5703125" style="21" customWidth="1"/>
    <col min="1454" max="1454" width="14.7109375" style="21" bestFit="1" customWidth="1"/>
    <col min="1455" max="1455" width="1.28515625" style="21" customWidth="1"/>
    <col min="1456" max="1456" width="12" style="21" bestFit="1" customWidth="1"/>
    <col min="1457" max="1458" width="12" style="21" customWidth="1"/>
    <col min="1459" max="1702" width="11.42578125" style="21"/>
    <col min="1703" max="1703" width="3.7109375" style="21" bestFit="1" customWidth="1"/>
    <col min="1704" max="1704" width="37.7109375" style="21" bestFit="1" customWidth="1"/>
    <col min="1705" max="1705" width="1.28515625" style="21" customWidth="1"/>
    <col min="1706" max="1706" width="13.28515625" style="21" bestFit="1" customWidth="1"/>
    <col min="1707" max="1707" width="1.28515625" style="21" customWidth="1"/>
    <col min="1708" max="1709" width="24.5703125" style="21" customWidth="1"/>
    <col min="1710" max="1710" width="14.7109375" style="21" bestFit="1" customWidth="1"/>
    <col min="1711" max="1711" width="1.28515625" style="21" customWidth="1"/>
    <col min="1712" max="1712" width="12" style="21" bestFit="1" customWidth="1"/>
    <col min="1713" max="1714" width="12" style="21" customWidth="1"/>
    <col min="1715" max="1958" width="11.42578125" style="21"/>
    <col min="1959" max="1959" width="3.7109375" style="21" bestFit="1" customWidth="1"/>
    <col min="1960" max="1960" width="37.7109375" style="21" bestFit="1" customWidth="1"/>
    <col min="1961" max="1961" width="1.28515625" style="21" customWidth="1"/>
    <col min="1962" max="1962" width="13.28515625" style="21" bestFit="1" customWidth="1"/>
    <col min="1963" max="1963" width="1.28515625" style="21" customWidth="1"/>
    <col min="1964" max="1965" width="24.5703125" style="21" customWidth="1"/>
    <col min="1966" max="1966" width="14.7109375" style="21" bestFit="1" customWidth="1"/>
    <col min="1967" max="1967" width="1.28515625" style="21" customWidth="1"/>
    <col min="1968" max="1968" width="12" style="21" bestFit="1" customWidth="1"/>
    <col min="1969" max="1970" width="12" style="21" customWidth="1"/>
    <col min="1971" max="2214" width="11.42578125" style="21"/>
    <col min="2215" max="2215" width="3.7109375" style="21" bestFit="1" customWidth="1"/>
    <col min="2216" max="2216" width="37.7109375" style="21" bestFit="1" customWidth="1"/>
    <col min="2217" max="2217" width="1.28515625" style="21" customWidth="1"/>
    <col min="2218" max="2218" width="13.28515625" style="21" bestFit="1" customWidth="1"/>
    <col min="2219" max="2219" width="1.28515625" style="21" customWidth="1"/>
    <col min="2220" max="2221" width="24.5703125" style="21" customWidth="1"/>
    <col min="2222" max="2222" width="14.7109375" style="21" bestFit="1" customWidth="1"/>
    <col min="2223" max="2223" width="1.28515625" style="21" customWidth="1"/>
    <col min="2224" max="2224" width="12" style="21" bestFit="1" customWidth="1"/>
    <col min="2225" max="2226" width="12" style="21" customWidth="1"/>
    <col min="2227" max="2470" width="11.42578125" style="21"/>
    <col min="2471" max="2471" width="3.7109375" style="21" bestFit="1" customWidth="1"/>
    <col min="2472" max="2472" width="37.7109375" style="21" bestFit="1" customWidth="1"/>
    <col min="2473" max="2473" width="1.28515625" style="21" customWidth="1"/>
    <col min="2474" max="2474" width="13.28515625" style="21" bestFit="1" customWidth="1"/>
    <col min="2475" max="2475" width="1.28515625" style="21" customWidth="1"/>
    <col min="2476" max="2477" width="24.5703125" style="21" customWidth="1"/>
    <col min="2478" max="2478" width="14.7109375" style="21" bestFit="1" customWidth="1"/>
    <col min="2479" max="2479" width="1.28515625" style="21" customWidth="1"/>
    <col min="2480" max="2480" width="12" style="21" bestFit="1" customWidth="1"/>
    <col min="2481" max="2482" width="12" style="21" customWidth="1"/>
    <col min="2483" max="2726" width="11.42578125" style="21"/>
    <col min="2727" max="2727" width="3.7109375" style="21" bestFit="1" customWidth="1"/>
    <col min="2728" max="2728" width="37.7109375" style="21" bestFit="1" customWidth="1"/>
    <col min="2729" max="2729" width="1.28515625" style="21" customWidth="1"/>
    <col min="2730" max="2730" width="13.28515625" style="21" bestFit="1" customWidth="1"/>
    <col min="2731" max="2731" width="1.28515625" style="21" customWidth="1"/>
    <col min="2732" max="2733" width="24.5703125" style="21" customWidth="1"/>
    <col min="2734" max="2734" width="14.7109375" style="21" bestFit="1" customWidth="1"/>
    <col min="2735" max="2735" width="1.28515625" style="21" customWidth="1"/>
    <col min="2736" max="2736" width="12" style="21" bestFit="1" customWidth="1"/>
    <col min="2737" max="2738" width="12" style="21" customWidth="1"/>
    <col min="2739" max="2982" width="11.42578125" style="21"/>
    <col min="2983" max="2983" width="3.7109375" style="21" bestFit="1" customWidth="1"/>
    <col min="2984" max="2984" width="37.7109375" style="21" bestFit="1" customWidth="1"/>
    <col min="2985" max="2985" width="1.28515625" style="21" customWidth="1"/>
    <col min="2986" max="2986" width="13.28515625" style="21" bestFit="1" customWidth="1"/>
    <col min="2987" max="2987" width="1.28515625" style="21" customWidth="1"/>
    <col min="2988" max="2989" width="24.5703125" style="21" customWidth="1"/>
    <col min="2990" max="2990" width="14.7109375" style="21" bestFit="1" customWidth="1"/>
    <col min="2991" max="2991" width="1.28515625" style="21" customWidth="1"/>
    <col min="2992" max="2992" width="12" style="21" bestFit="1" customWidth="1"/>
    <col min="2993" max="2994" width="12" style="21" customWidth="1"/>
    <col min="2995" max="3238" width="11.42578125" style="21"/>
    <col min="3239" max="3239" width="3.7109375" style="21" bestFit="1" customWidth="1"/>
    <col min="3240" max="3240" width="37.7109375" style="21" bestFit="1" customWidth="1"/>
    <col min="3241" max="3241" width="1.28515625" style="21" customWidth="1"/>
    <col min="3242" max="3242" width="13.28515625" style="21" bestFit="1" customWidth="1"/>
    <col min="3243" max="3243" width="1.28515625" style="21" customWidth="1"/>
    <col min="3244" max="3245" width="24.5703125" style="21" customWidth="1"/>
    <col min="3246" max="3246" width="14.7109375" style="21" bestFit="1" customWidth="1"/>
    <col min="3247" max="3247" width="1.28515625" style="21" customWidth="1"/>
    <col min="3248" max="3248" width="12" style="21" bestFit="1" customWidth="1"/>
    <col min="3249" max="3250" width="12" style="21" customWidth="1"/>
    <col min="3251" max="3494" width="11.42578125" style="21"/>
    <col min="3495" max="3495" width="3.7109375" style="21" bestFit="1" customWidth="1"/>
    <col min="3496" max="3496" width="37.7109375" style="21" bestFit="1" customWidth="1"/>
    <col min="3497" max="3497" width="1.28515625" style="21" customWidth="1"/>
    <col min="3498" max="3498" width="13.28515625" style="21" bestFit="1" customWidth="1"/>
    <col min="3499" max="3499" width="1.28515625" style="21" customWidth="1"/>
    <col min="3500" max="3501" width="24.5703125" style="21" customWidth="1"/>
    <col min="3502" max="3502" width="14.7109375" style="21" bestFit="1" customWidth="1"/>
    <col min="3503" max="3503" width="1.28515625" style="21" customWidth="1"/>
    <col min="3504" max="3504" width="12" style="21" bestFit="1" customWidth="1"/>
    <col min="3505" max="3506" width="12" style="21" customWidth="1"/>
    <col min="3507" max="3750" width="11.42578125" style="21"/>
    <col min="3751" max="3751" width="3.7109375" style="21" bestFit="1" customWidth="1"/>
    <col min="3752" max="3752" width="37.7109375" style="21" bestFit="1" customWidth="1"/>
    <col min="3753" max="3753" width="1.28515625" style="21" customWidth="1"/>
    <col min="3754" max="3754" width="13.28515625" style="21" bestFit="1" customWidth="1"/>
    <col min="3755" max="3755" width="1.28515625" style="21" customWidth="1"/>
    <col min="3756" max="3757" width="24.5703125" style="21" customWidth="1"/>
    <col min="3758" max="3758" width="14.7109375" style="21" bestFit="1" customWidth="1"/>
    <col min="3759" max="3759" width="1.28515625" style="21" customWidth="1"/>
    <col min="3760" max="3760" width="12" style="21" bestFit="1" customWidth="1"/>
    <col min="3761" max="3762" width="12" style="21" customWidth="1"/>
    <col min="3763" max="4006" width="11.42578125" style="21"/>
    <col min="4007" max="4007" width="3.7109375" style="21" bestFit="1" customWidth="1"/>
    <col min="4008" max="4008" width="37.7109375" style="21" bestFit="1" customWidth="1"/>
    <col min="4009" max="4009" width="1.28515625" style="21" customWidth="1"/>
    <col min="4010" max="4010" width="13.28515625" style="21" bestFit="1" customWidth="1"/>
    <col min="4011" max="4011" width="1.28515625" style="21" customWidth="1"/>
    <col min="4012" max="4013" width="24.5703125" style="21" customWidth="1"/>
    <col min="4014" max="4014" width="14.7109375" style="21" bestFit="1" customWidth="1"/>
    <col min="4015" max="4015" width="1.28515625" style="21" customWidth="1"/>
    <col min="4016" max="4016" width="12" style="21" bestFit="1" customWidth="1"/>
    <col min="4017" max="4018" width="12" style="21" customWidth="1"/>
    <col min="4019" max="4262" width="11.42578125" style="21"/>
    <col min="4263" max="4263" width="3.7109375" style="21" bestFit="1" customWidth="1"/>
    <col min="4264" max="4264" width="37.7109375" style="21" bestFit="1" customWidth="1"/>
    <col min="4265" max="4265" width="1.28515625" style="21" customWidth="1"/>
    <col min="4266" max="4266" width="13.28515625" style="21" bestFit="1" customWidth="1"/>
    <col min="4267" max="4267" width="1.28515625" style="21" customWidth="1"/>
    <col min="4268" max="4269" width="24.5703125" style="21" customWidth="1"/>
    <col min="4270" max="4270" width="14.7109375" style="21" bestFit="1" customWidth="1"/>
    <col min="4271" max="4271" width="1.28515625" style="21" customWidth="1"/>
    <col min="4272" max="4272" width="12" style="21" bestFit="1" customWidth="1"/>
    <col min="4273" max="4274" width="12" style="21" customWidth="1"/>
    <col min="4275" max="4518" width="11.42578125" style="21"/>
    <col min="4519" max="4519" width="3.7109375" style="21" bestFit="1" customWidth="1"/>
    <col min="4520" max="4520" width="37.7109375" style="21" bestFit="1" customWidth="1"/>
    <col min="4521" max="4521" width="1.28515625" style="21" customWidth="1"/>
    <col min="4522" max="4522" width="13.28515625" style="21" bestFit="1" customWidth="1"/>
    <col min="4523" max="4523" width="1.28515625" style="21" customWidth="1"/>
    <col min="4524" max="4525" width="24.5703125" style="21" customWidth="1"/>
    <col min="4526" max="4526" width="14.7109375" style="21" bestFit="1" customWidth="1"/>
    <col min="4527" max="4527" width="1.28515625" style="21" customWidth="1"/>
    <col min="4528" max="4528" width="12" style="21" bestFit="1" customWidth="1"/>
    <col min="4529" max="4530" width="12" style="21" customWidth="1"/>
    <col min="4531" max="4774" width="11.42578125" style="21"/>
    <col min="4775" max="4775" width="3.7109375" style="21" bestFit="1" customWidth="1"/>
    <col min="4776" max="4776" width="37.7109375" style="21" bestFit="1" customWidth="1"/>
    <col min="4777" max="4777" width="1.28515625" style="21" customWidth="1"/>
    <col min="4778" max="4778" width="13.28515625" style="21" bestFit="1" customWidth="1"/>
    <col min="4779" max="4779" width="1.28515625" style="21" customWidth="1"/>
    <col min="4780" max="4781" width="24.5703125" style="21" customWidth="1"/>
    <col min="4782" max="4782" width="14.7109375" style="21" bestFit="1" customWidth="1"/>
    <col min="4783" max="4783" width="1.28515625" style="21" customWidth="1"/>
    <col min="4784" max="4784" width="12" style="21" bestFit="1" customWidth="1"/>
    <col min="4785" max="4786" width="12" style="21" customWidth="1"/>
    <col min="4787" max="5030" width="11.42578125" style="21"/>
    <col min="5031" max="5031" width="3.7109375" style="21" bestFit="1" customWidth="1"/>
    <col min="5032" max="5032" width="37.7109375" style="21" bestFit="1" customWidth="1"/>
    <col min="5033" max="5033" width="1.28515625" style="21" customWidth="1"/>
    <col min="5034" max="5034" width="13.28515625" style="21" bestFit="1" customWidth="1"/>
    <col min="5035" max="5035" width="1.28515625" style="21" customWidth="1"/>
    <col min="5036" max="5037" width="24.5703125" style="21" customWidth="1"/>
    <col min="5038" max="5038" width="14.7109375" style="21" bestFit="1" customWidth="1"/>
    <col min="5039" max="5039" width="1.28515625" style="21" customWidth="1"/>
    <col min="5040" max="5040" width="12" style="21" bestFit="1" customWidth="1"/>
    <col min="5041" max="5042" width="12" style="21" customWidth="1"/>
    <col min="5043" max="5286" width="11.42578125" style="21"/>
    <col min="5287" max="5287" width="3.7109375" style="21" bestFit="1" customWidth="1"/>
    <col min="5288" max="5288" width="37.7109375" style="21" bestFit="1" customWidth="1"/>
    <col min="5289" max="5289" width="1.28515625" style="21" customWidth="1"/>
    <col min="5290" max="5290" width="13.28515625" style="21" bestFit="1" customWidth="1"/>
    <col min="5291" max="5291" width="1.28515625" style="21" customWidth="1"/>
    <col min="5292" max="5293" width="24.5703125" style="21" customWidth="1"/>
    <col min="5294" max="5294" width="14.7109375" style="21" bestFit="1" customWidth="1"/>
    <col min="5295" max="5295" width="1.28515625" style="21" customWidth="1"/>
    <col min="5296" max="5296" width="12" style="21" bestFit="1" customWidth="1"/>
    <col min="5297" max="5298" width="12" style="21" customWidth="1"/>
    <col min="5299" max="5542" width="11.42578125" style="21"/>
    <col min="5543" max="5543" width="3.7109375" style="21" bestFit="1" customWidth="1"/>
    <col min="5544" max="5544" width="37.7109375" style="21" bestFit="1" customWidth="1"/>
    <col min="5545" max="5545" width="1.28515625" style="21" customWidth="1"/>
    <col min="5546" max="5546" width="13.28515625" style="21" bestFit="1" customWidth="1"/>
    <col min="5547" max="5547" width="1.28515625" style="21" customWidth="1"/>
    <col min="5548" max="5549" width="24.5703125" style="21" customWidth="1"/>
    <col min="5550" max="5550" width="14.7109375" style="21" bestFit="1" customWidth="1"/>
    <col min="5551" max="5551" width="1.28515625" style="21" customWidth="1"/>
    <col min="5552" max="5552" width="12" style="21" bestFit="1" customWidth="1"/>
    <col min="5553" max="5554" width="12" style="21" customWidth="1"/>
    <col min="5555" max="5798" width="11.42578125" style="21"/>
    <col min="5799" max="5799" width="3.7109375" style="21" bestFit="1" customWidth="1"/>
    <col min="5800" max="5800" width="37.7109375" style="21" bestFit="1" customWidth="1"/>
    <col min="5801" max="5801" width="1.28515625" style="21" customWidth="1"/>
    <col min="5802" max="5802" width="13.28515625" style="21" bestFit="1" customWidth="1"/>
    <col min="5803" max="5803" width="1.28515625" style="21" customWidth="1"/>
    <col min="5804" max="5805" width="24.5703125" style="21" customWidth="1"/>
    <col min="5806" max="5806" width="14.7109375" style="21" bestFit="1" customWidth="1"/>
    <col min="5807" max="5807" width="1.28515625" style="21" customWidth="1"/>
    <col min="5808" max="5808" width="12" style="21" bestFit="1" customWidth="1"/>
    <col min="5809" max="5810" width="12" style="21" customWidth="1"/>
    <col min="5811" max="6054" width="11.42578125" style="21"/>
    <col min="6055" max="6055" width="3.7109375" style="21" bestFit="1" customWidth="1"/>
    <col min="6056" max="6056" width="37.7109375" style="21" bestFit="1" customWidth="1"/>
    <col min="6057" max="6057" width="1.28515625" style="21" customWidth="1"/>
    <col min="6058" max="6058" width="13.28515625" style="21" bestFit="1" customWidth="1"/>
    <col min="6059" max="6059" width="1.28515625" style="21" customWidth="1"/>
    <col min="6060" max="6061" width="24.5703125" style="21" customWidth="1"/>
    <col min="6062" max="6062" width="14.7109375" style="21" bestFit="1" customWidth="1"/>
    <col min="6063" max="6063" width="1.28515625" style="21" customWidth="1"/>
    <col min="6064" max="6064" width="12" style="21" bestFit="1" customWidth="1"/>
    <col min="6065" max="6066" width="12" style="21" customWidth="1"/>
    <col min="6067" max="6310" width="11.42578125" style="21"/>
    <col min="6311" max="6311" width="3.7109375" style="21" bestFit="1" customWidth="1"/>
    <col min="6312" max="6312" width="37.7109375" style="21" bestFit="1" customWidth="1"/>
    <col min="6313" max="6313" width="1.28515625" style="21" customWidth="1"/>
    <col min="6314" max="6314" width="13.28515625" style="21" bestFit="1" customWidth="1"/>
    <col min="6315" max="6315" width="1.28515625" style="21" customWidth="1"/>
    <col min="6316" max="6317" width="24.5703125" style="21" customWidth="1"/>
    <col min="6318" max="6318" width="14.7109375" style="21" bestFit="1" customWidth="1"/>
    <col min="6319" max="6319" width="1.28515625" style="21" customWidth="1"/>
    <col min="6320" max="6320" width="12" style="21" bestFit="1" customWidth="1"/>
    <col min="6321" max="6322" width="12" style="21" customWidth="1"/>
    <col min="6323" max="6566" width="11.42578125" style="21"/>
    <col min="6567" max="6567" width="3.7109375" style="21" bestFit="1" customWidth="1"/>
    <col min="6568" max="6568" width="37.7109375" style="21" bestFit="1" customWidth="1"/>
    <col min="6569" max="6569" width="1.28515625" style="21" customWidth="1"/>
    <col min="6570" max="6570" width="13.28515625" style="21" bestFit="1" customWidth="1"/>
    <col min="6571" max="6571" width="1.28515625" style="21" customWidth="1"/>
    <col min="6572" max="6573" width="24.5703125" style="21" customWidth="1"/>
    <col min="6574" max="6574" width="14.7109375" style="21" bestFit="1" customWidth="1"/>
    <col min="6575" max="6575" width="1.28515625" style="21" customWidth="1"/>
    <col min="6576" max="6576" width="12" style="21" bestFit="1" customWidth="1"/>
    <col min="6577" max="6578" width="12" style="21" customWidth="1"/>
    <col min="6579" max="6822" width="11.42578125" style="21"/>
    <col min="6823" max="6823" width="3.7109375" style="21" bestFit="1" customWidth="1"/>
    <col min="6824" max="6824" width="37.7109375" style="21" bestFit="1" customWidth="1"/>
    <col min="6825" max="6825" width="1.28515625" style="21" customWidth="1"/>
    <col min="6826" max="6826" width="13.28515625" style="21" bestFit="1" customWidth="1"/>
    <col min="6827" max="6827" width="1.28515625" style="21" customWidth="1"/>
    <col min="6828" max="6829" width="24.5703125" style="21" customWidth="1"/>
    <col min="6830" max="6830" width="14.7109375" style="21" bestFit="1" customWidth="1"/>
    <col min="6831" max="6831" width="1.28515625" style="21" customWidth="1"/>
    <col min="6832" max="6832" width="12" style="21" bestFit="1" customWidth="1"/>
    <col min="6833" max="6834" width="12" style="21" customWidth="1"/>
    <col min="6835" max="7078" width="11.42578125" style="21"/>
    <col min="7079" max="7079" width="3.7109375" style="21" bestFit="1" customWidth="1"/>
    <col min="7080" max="7080" width="37.7109375" style="21" bestFit="1" customWidth="1"/>
    <col min="7081" max="7081" width="1.28515625" style="21" customWidth="1"/>
    <col min="7082" max="7082" width="13.28515625" style="21" bestFit="1" customWidth="1"/>
    <col min="7083" max="7083" width="1.28515625" style="21" customWidth="1"/>
    <col min="7084" max="7085" width="24.5703125" style="21" customWidth="1"/>
    <col min="7086" max="7086" width="14.7109375" style="21" bestFit="1" customWidth="1"/>
    <col min="7087" max="7087" width="1.28515625" style="21" customWidth="1"/>
    <col min="7088" max="7088" width="12" style="21" bestFit="1" customWidth="1"/>
    <col min="7089" max="7090" width="12" style="21" customWidth="1"/>
    <col min="7091" max="7334" width="11.42578125" style="21"/>
    <col min="7335" max="7335" width="3.7109375" style="21" bestFit="1" customWidth="1"/>
    <col min="7336" max="7336" width="37.7109375" style="21" bestFit="1" customWidth="1"/>
    <col min="7337" max="7337" width="1.28515625" style="21" customWidth="1"/>
    <col min="7338" max="7338" width="13.28515625" style="21" bestFit="1" customWidth="1"/>
    <col min="7339" max="7339" width="1.28515625" style="21" customWidth="1"/>
    <col min="7340" max="7341" width="24.5703125" style="21" customWidth="1"/>
    <col min="7342" max="7342" width="14.7109375" style="21" bestFit="1" customWidth="1"/>
    <col min="7343" max="7343" width="1.28515625" style="21" customWidth="1"/>
    <col min="7344" max="7344" width="12" style="21" bestFit="1" customWidth="1"/>
    <col min="7345" max="7346" width="12" style="21" customWidth="1"/>
    <col min="7347" max="7590" width="11.42578125" style="21"/>
    <col min="7591" max="7591" width="3.7109375" style="21" bestFit="1" customWidth="1"/>
    <col min="7592" max="7592" width="37.7109375" style="21" bestFit="1" customWidth="1"/>
    <col min="7593" max="7593" width="1.28515625" style="21" customWidth="1"/>
    <col min="7594" max="7594" width="13.28515625" style="21" bestFit="1" customWidth="1"/>
    <col min="7595" max="7595" width="1.28515625" style="21" customWidth="1"/>
    <col min="7596" max="7597" width="24.5703125" style="21" customWidth="1"/>
    <col min="7598" max="7598" width="14.7109375" style="21" bestFit="1" customWidth="1"/>
    <col min="7599" max="7599" width="1.28515625" style="21" customWidth="1"/>
    <col min="7600" max="7600" width="12" style="21" bestFit="1" customWidth="1"/>
    <col min="7601" max="7602" width="12" style="21" customWidth="1"/>
    <col min="7603" max="7846" width="11.42578125" style="21"/>
    <col min="7847" max="7847" width="3.7109375" style="21" bestFit="1" customWidth="1"/>
    <col min="7848" max="7848" width="37.7109375" style="21" bestFit="1" customWidth="1"/>
    <col min="7849" max="7849" width="1.28515625" style="21" customWidth="1"/>
    <col min="7850" max="7850" width="13.28515625" style="21" bestFit="1" customWidth="1"/>
    <col min="7851" max="7851" width="1.28515625" style="21" customWidth="1"/>
    <col min="7852" max="7853" width="24.5703125" style="21" customWidth="1"/>
    <col min="7854" max="7854" width="14.7109375" style="21" bestFit="1" customWidth="1"/>
    <col min="7855" max="7855" width="1.28515625" style="21" customWidth="1"/>
    <col min="7856" max="7856" width="12" style="21" bestFit="1" customWidth="1"/>
    <col min="7857" max="7858" width="12" style="21" customWidth="1"/>
    <col min="7859" max="8102" width="11.42578125" style="21"/>
    <col min="8103" max="8103" width="3.7109375" style="21" bestFit="1" customWidth="1"/>
    <col min="8104" max="8104" width="37.7109375" style="21" bestFit="1" customWidth="1"/>
    <col min="8105" max="8105" width="1.28515625" style="21" customWidth="1"/>
    <col min="8106" max="8106" width="13.28515625" style="21" bestFit="1" customWidth="1"/>
    <col min="8107" max="8107" width="1.28515625" style="21" customWidth="1"/>
    <col min="8108" max="8109" width="24.5703125" style="21" customWidth="1"/>
    <col min="8110" max="8110" width="14.7109375" style="21" bestFit="1" customWidth="1"/>
    <col min="8111" max="8111" width="1.28515625" style="21" customWidth="1"/>
    <col min="8112" max="8112" width="12" style="21" bestFit="1" customWidth="1"/>
    <col min="8113" max="8114" width="12" style="21" customWidth="1"/>
    <col min="8115" max="8358" width="11.42578125" style="21"/>
    <col min="8359" max="8359" width="3.7109375" style="21" bestFit="1" customWidth="1"/>
    <col min="8360" max="8360" width="37.7109375" style="21" bestFit="1" customWidth="1"/>
    <col min="8361" max="8361" width="1.28515625" style="21" customWidth="1"/>
    <col min="8362" max="8362" width="13.28515625" style="21" bestFit="1" customWidth="1"/>
    <col min="8363" max="8363" width="1.28515625" style="21" customWidth="1"/>
    <col min="8364" max="8365" width="24.5703125" style="21" customWidth="1"/>
    <col min="8366" max="8366" width="14.7109375" style="21" bestFit="1" customWidth="1"/>
    <col min="8367" max="8367" width="1.28515625" style="21" customWidth="1"/>
    <col min="8368" max="8368" width="12" style="21" bestFit="1" customWidth="1"/>
    <col min="8369" max="8370" width="12" style="21" customWidth="1"/>
    <col min="8371" max="8614" width="11.42578125" style="21"/>
    <col min="8615" max="8615" width="3.7109375" style="21" bestFit="1" customWidth="1"/>
    <col min="8616" max="8616" width="37.7109375" style="21" bestFit="1" customWidth="1"/>
    <col min="8617" max="8617" width="1.28515625" style="21" customWidth="1"/>
    <col min="8618" max="8618" width="13.28515625" style="21" bestFit="1" customWidth="1"/>
    <col min="8619" max="8619" width="1.28515625" style="21" customWidth="1"/>
    <col min="8620" max="8621" width="24.5703125" style="21" customWidth="1"/>
    <col min="8622" max="8622" width="14.7109375" style="21" bestFit="1" customWidth="1"/>
    <col min="8623" max="8623" width="1.28515625" style="21" customWidth="1"/>
    <col min="8624" max="8624" width="12" style="21" bestFit="1" customWidth="1"/>
    <col min="8625" max="8626" width="12" style="21" customWidth="1"/>
    <col min="8627" max="8870" width="11.42578125" style="21"/>
    <col min="8871" max="8871" width="3.7109375" style="21" bestFit="1" customWidth="1"/>
    <col min="8872" max="8872" width="37.7109375" style="21" bestFit="1" customWidth="1"/>
    <col min="8873" max="8873" width="1.28515625" style="21" customWidth="1"/>
    <col min="8874" max="8874" width="13.28515625" style="21" bestFit="1" customWidth="1"/>
    <col min="8875" max="8875" width="1.28515625" style="21" customWidth="1"/>
    <col min="8876" max="8877" width="24.5703125" style="21" customWidth="1"/>
    <col min="8878" max="8878" width="14.7109375" style="21" bestFit="1" customWidth="1"/>
    <col min="8879" max="8879" width="1.28515625" style="21" customWidth="1"/>
    <col min="8880" max="8880" width="12" style="21" bestFit="1" customWidth="1"/>
    <col min="8881" max="8882" width="12" style="21" customWidth="1"/>
    <col min="8883" max="9126" width="11.42578125" style="21"/>
    <col min="9127" max="9127" width="3.7109375" style="21" bestFit="1" customWidth="1"/>
    <col min="9128" max="9128" width="37.7109375" style="21" bestFit="1" customWidth="1"/>
    <col min="9129" max="9129" width="1.28515625" style="21" customWidth="1"/>
    <col min="9130" max="9130" width="13.28515625" style="21" bestFit="1" customWidth="1"/>
    <col min="9131" max="9131" width="1.28515625" style="21" customWidth="1"/>
    <col min="9132" max="9133" width="24.5703125" style="21" customWidth="1"/>
    <col min="9134" max="9134" width="14.7109375" style="21" bestFit="1" customWidth="1"/>
    <col min="9135" max="9135" width="1.28515625" style="21" customWidth="1"/>
    <col min="9136" max="9136" width="12" style="21" bestFit="1" customWidth="1"/>
    <col min="9137" max="9138" width="12" style="21" customWidth="1"/>
    <col min="9139" max="9382" width="11.42578125" style="21"/>
    <col min="9383" max="9383" width="3.7109375" style="21" bestFit="1" customWidth="1"/>
    <col min="9384" max="9384" width="37.7109375" style="21" bestFit="1" customWidth="1"/>
    <col min="9385" max="9385" width="1.28515625" style="21" customWidth="1"/>
    <col min="9386" max="9386" width="13.28515625" style="21" bestFit="1" customWidth="1"/>
    <col min="9387" max="9387" width="1.28515625" style="21" customWidth="1"/>
    <col min="9388" max="9389" width="24.5703125" style="21" customWidth="1"/>
    <col min="9390" max="9390" width="14.7109375" style="21" bestFit="1" customWidth="1"/>
    <col min="9391" max="9391" width="1.28515625" style="21" customWidth="1"/>
    <col min="9392" max="9392" width="12" style="21" bestFit="1" customWidth="1"/>
    <col min="9393" max="9394" width="12" style="21" customWidth="1"/>
    <col min="9395" max="9638" width="11.42578125" style="21"/>
    <col min="9639" max="9639" width="3.7109375" style="21" bestFit="1" customWidth="1"/>
    <col min="9640" max="9640" width="37.7109375" style="21" bestFit="1" customWidth="1"/>
    <col min="9641" max="9641" width="1.28515625" style="21" customWidth="1"/>
    <col min="9642" max="9642" width="13.28515625" style="21" bestFit="1" customWidth="1"/>
    <col min="9643" max="9643" width="1.28515625" style="21" customWidth="1"/>
    <col min="9644" max="9645" width="24.5703125" style="21" customWidth="1"/>
    <col min="9646" max="9646" width="14.7109375" style="21" bestFit="1" customWidth="1"/>
    <col min="9647" max="9647" width="1.28515625" style="21" customWidth="1"/>
    <col min="9648" max="9648" width="12" style="21" bestFit="1" customWidth="1"/>
    <col min="9649" max="9650" width="12" style="21" customWidth="1"/>
    <col min="9651" max="9894" width="11.42578125" style="21"/>
    <col min="9895" max="9895" width="3.7109375" style="21" bestFit="1" customWidth="1"/>
    <col min="9896" max="9896" width="37.7109375" style="21" bestFit="1" customWidth="1"/>
    <col min="9897" max="9897" width="1.28515625" style="21" customWidth="1"/>
    <col min="9898" max="9898" width="13.28515625" style="21" bestFit="1" customWidth="1"/>
    <col min="9899" max="9899" width="1.28515625" style="21" customWidth="1"/>
    <col min="9900" max="9901" width="24.5703125" style="21" customWidth="1"/>
    <col min="9902" max="9902" width="14.7109375" style="21" bestFit="1" customWidth="1"/>
    <col min="9903" max="9903" width="1.28515625" style="21" customWidth="1"/>
    <col min="9904" max="9904" width="12" style="21" bestFit="1" customWidth="1"/>
    <col min="9905" max="9906" width="12" style="21" customWidth="1"/>
    <col min="9907" max="10150" width="11.42578125" style="21"/>
    <col min="10151" max="10151" width="3.7109375" style="21" bestFit="1" customWidth="1"/>
    <col min="10152" max="10152" width="37.7109375" style="21" bestFit="1" customWidth="1"/>
    <col min="10153" max="10153" width="1.28515625" style="21" customWidth="1"/>
    <col min="10154" max="10154" width="13.28515625" style="21" bestFit="1" customWidth="1"/>
    <col min="10155" max="10155" width="1.28515625" style="21" customWidth="1"/>
    <col min="10156" max="10157" width="24.5703125" style="21" customWidth="1"/>
    <col min="10158" max="10158" width="14.7109375" style="21" bestFit="1" customWidth="1"/>
    <col min="10159" max="10159" width="1.28515625" style="21" customWidth="1"/>
    <col min="10160" max="10160" width="12" style="21" bestFit="1" customWidth="1"/>
    <col min="10161" max="10162" width="12" style="21" customWidth="1"/>
    <col min="10163" max="10406" width="11.42578125" style="21"/>
    <col min="10407" max="10407" width="3.7109375" style="21" bestFit="1" customWidth="1"/>
    <col min="10408" max="10408" width="37.7109375" style="21" bestFit="1" customWidth="1"/>
    <col min="10409" max="10409" width="1.28515625" style="21" customWidth="1"/>
    <col min="10410" max="10410" width="13.28515625" style="21" bestFit="1" customWidth="1"/>
    <col min="10411" max="10411" width="1.28515625" style="21" customWidth="1"/>
    <col min="10412" max="10413" width="24.5703125" style="21" customWidth="1"/>
    <col min="10414" max="10414" width="14.7109375" style="21" bestFit="1" customWidth="1"/>
    <col min="10415" max="10415" width="1.28515625" style="21" customWidth="1"/>
    <col min="10416" max="10416" width="12" style="21" bestFit="1" customWidth="1"/>
    <col min="10417" max="10418" width="12" style="21" customWidth="1"/>
    <col min="10419" max="10662" width="11.42578125" style="21"/>
    <col min="10663" max="10663" width="3.7109375" style="21" bestFit="1" customWidth="1"/>
    <col min="10664" max="10664" width="37.7109375" style="21" bestFit="1" customWidth="1"/>
    <col min="10665" max="10665" width="1.28515625" style="21" customWidth="1"/>
    <col min="10666" max="10666" width="13.28515625" style="21" bestFit="1" customWidth="1"/>
    <col min="10667" max="10667" width="1.28515625" style="21" customWidth="1"/>
    <col min="10668" max="10669" width="24.5703125" style="21" customWidth="1"/>
    <col min="10670" max="10670" width="14.7109375" style="21" bestFit="1" customWidth="1"/>
    <col min="10671" max="10671" width="1.28515625" style="21" customWidth="1"/>
    <col min="10672" max="10672" width="12" style="21" bestFit="1" customWidth="1"/>
    <col min="10673" max="10674" width="12" style="21" customWidth="1"/>
    <col min="10675" max="10918" width="11.42578125" style="21"/>
    <col min="10919" max="10919" width="3.7109375" style="21" bestFit="1" customWidth="1"/>
    <col min="10920" max="10920" width="37.7109375" style="21" bestFit="1" customWidth="1"/>
    <col min="10921" max="10921" width="1.28515625" style="21" customWidth="1"/>
    <col min="10922" max="10922" width="13.28515625" style="21" bestFit="1" customWidth="1"/>
    <col min="10923" max="10923" width="1.28515625" style="21" customWidth="1"/>
    <col min="10924" max="10925" width="24.5703125" style="21" customWidth="1"/>
    <col min="10926" max="10926" width="14.7109375" style="21" bestFit="1" customWidth="1"/>
    <col min="10927" max="10927" width="1.28515625" style="21" customWidth="1"/>
    <col min="10928" max="10928" width="12" style="21" bestFit="1" customWidth="1"/>
    <col min="10929" max="10930" width="12" style="21" customWidth="1"/>
    <col min="10931" max="11174" width="11.42578125" style="21"/>
    <col min="11175" max="11175" width="3.7109375" style="21" bestFit="1" customWidth="1"/>
    <col min="11176" max="11176" width="37.7109375" style="21" bestFit="1" customWidth="1"/>
    <col min="11177" max="11177" width="1.28515625" style="21" customWidth="1"/>
    <col min="11178" max="11178" width="13.28515625" style="21" bestFit="1" customWidth="1"/>
    <col min="11179" max="11179" width="1.28515625" style="21" customWidth="1"/>
    <col min="11180" max="11181" width="24.5703125" style="21" customWidth="1"/>
    <col min="11182" max="11182" width="14.7109375" style="21" bestFit="1" customWidth="1"/>
    <col min="11183" max="11183" width="1.28515625" style="21" customWidth="1"/>
    <col min="11184" max="11184" width="12" style="21" bestFit="1" customWidth="1"/>
    <col min="11185" max="11186" width="12" style="21" customWidth="1"/>
    <col min="11187" max="11430" width="11.42578125" style="21"/>
    <col min="11431" max="11431" width="3.7109375" style="21" bestFit="1" customWidth="1"/>
    <col min="11432" max="11432" width="37.7109375" style="21" bestFit="1" customWidth="1"/>
    <col min="11433" max="11433" width="1.28515625" style="21" customWidth="1"/>
    <col min="11434" max="11434" width="13.28515625" style="21" bestFit="1" customWidth="1"/>
    <col min="11435" max="11435" width="1.28515625" style="21" customWidth="1"/>
    <col min="11436" max="11437" width="24.5703125" style="21" customWidth="1"/>
    <col min="11438" max="11438" width="14.7109375" style="21" bestFit="1" customWidth="1"/>
    <col min="11439" max="11439" width="1.28515625" style="21" customWidth="1"/>
    <col min="11440" max="11440" width="12" style="21" bestFit="1" customWidth="1"/>
    <col min="11441" max="11442" width="12" style="21" customWidth="1"/>
    <col min="11443" max="11686" width="11.42578125" style="21"/>
    <col min="11687" max="11687" width="3.7109375" style="21" bestFit="1" customWidth="1"/>
    <col min="11688" max="11688" width="37.7109375" style="21" bestFit="1" customWidth="1"/>
    <col min="11689" max="11689" width="1.28515625" style="21" customWidth="1"/>
    <col min="11690" max="11690" width="13.28515625" style="21" bestFit="1" customWidth="1"/>
    <col min="11691" max="11691" width="1.28515625" style="21" customWidth="1"/>
    <col min="11692" max="11693" width="24.5703125" style="21" customWidth="1"/>
    <col min="11694" max="11694" width="14.7109375" style="21" bestFit="1" customWidth="1"/>
    <col min="11695" max="11695" width="1.28515625" style="21" customWidth="1"/>
    <col min="11696" max="11696" width="12" style="21" bestFit="1" customWidth="1"/>
    <col min="11697" max="11698" width="12" style="21" customWidth="1"/>
    <col min="11699" max="11942" width="11.42578125" style="21"/>
    <col min="11943" max="11943" width="3.7109375" style="21" bestFit="1" customWidth="1"/>
    <col min="11944" max="11944" width="37.7109375" style="21" bestFit="1" customWidth="1"/>
    <col min="11945" max="11945" width="1.28515625" style="21" customWidth="1"/>
    <col min="11946" max="11946" width="13.28515625" style="21" bestFit="1" customWidth="1"/>
    <col min="11947" max="11947" width="1.28515625" style="21" customWidth="1"/>
    <col min="11948" max="11949" width="24.5703125" style="21" customWidth="1"/>
    <col min="11950" max="11950" width="14.7109375" style="21" bestFit="1" customWidth="1"/>
    <col min="11951" max="11951" width="1.28515625" style="21" customWidth="1"/>
    <col min="11952" max="11952" width="12" style="21" bestFit="1" customWidth="1"/>
    <col min="11953" max="11954" width="12" style="21" customWidth="1"/>
    <col min="11955" max="12198" width="11.42578125" style="21"/>
    <col min="12199" max="12199" width="3.7109375" style="21" bestFit="1" customWidth="1"/>
    <col min="12200" max="12200" width="37.7109375" style="21" bestFit="1" customWidth="1"/>
    <col min="12201" max="12201" width="1.28515625" style="21" customWidth="1"/>
    <col min="12202" max="12202" width="13.28515625" style="21" bestFit="1" customWidth="1"/>
    <col min="12203" max="12203" width="1.28515625" style="21" customWidth="1"/>
    <col min="12204" max="12205" width="24.5703125" style="21" customWidth="1"/>
    <col min="12206" max="12206" width="14.7109375" style="21" bestFit="1" customWidth="1"/>
    <col min="12207" max="12207" width="1.28515625" style="21" customWidth="1"/>
    <col min="12208" max="12208" width="12" style="21" bestFit="1" customWidth="1"/>
    <col min="12209" max="12210" width="12" style="21" customWidth="1"/>
    <col min="12211" max="12454" width="11.42578125" style="21"/>
    <col min="12455" max="12455" width="3.7109375" style="21" bestFit="1" customWidth="1"/>
    <col min="12456" max="12456" width="37.7109375" style="21" bestFit="1" customWidth="1"/>
    <col min="12457" max="12457" width="1.28515625" style="21" customWidth="1"/>
    <col min="12458" max="12458" width="13.28515625" style="21" bestFit="1" customWidth="1"/>
    <col min="12459" max="12459" width="1.28515625" style="21" customWidth="1"/>
    <col min="12460" max="12461" width="24.5703125" style="21" customWidth="1"/>
    <col min="12462" max="12462" width="14.7109375" style="21" bestFit="1" customWidth="1"/>
    <col min="12463" max="12463" width="1.28515625" style="21" customWidth="1"/>
    <col min="12464" max="12464" width="12" style="21" bestFit="1" customWidth="1"/>
    <col min="12465" max="12466" width="12" style="21" customWidth="1"/>
    <col min="12467" max="12710" width="11.42578125" style="21"/>
    <col min="12711" max="12711" width="3.7109375" style="21" bestFit="1" customWidth="1"/>
    <col min="12712" max="12712" width="37.7109375" style="21" bestFit="1" customWidth="1"/>
    <col min="12713" max="12713" width="1.28515625" style="21" customWidth="1"/>
    <col min="12714" max="12714" width="13.28515625" style="21" bestFit="1" customWidth="1"/>
    <col min="12715" max="12715" width="1.28515625" style="21" customWidth="1"/>
    <col min="12716" max="12717" width="24.5703125" style="21" customWidth="1"/>
    <col min="12718" max="12718" width="14.7109375" style="21" bestFit="1" customWidth="1"/>
    <col min="12719" max="12719" width="1.28515625" style="21" customWidth="1"/>
    <col min="12720" max="12720" width="12" style="21" bestFit="1" customWidth="1"/>
    <col min="12721" max="12722" width="12" style="21" customWidth="1"/>
    <col min="12723" max="12966" width="11.42578125" style="21"/>
    <col min="12967" max="12967" width="3.7109375" style="21" bestFit="1" customWidth="1"/>
    <col min="12968" max="12968" width="37.7109375" style="21" bestFit="1" customWidth="1"/>
    <col min="12969" max="12969" width="1.28515625" style="21" customWidth="1"/>
    <col min="12970" max="12970" width="13.28515625" style="21" bestFit="1" customWidth="1"/>
    <col min="12971" max="12971" width="1.28515625" style="21" customWidth="1"/>
    <col min="12972" max="12973" width="24.5703125" style="21" customWidth="1"/>
    <col min="12974" max="12974" width="14.7109375" style="21" bestFit="1" customWidth="1"/>
    <col min="12975" max="12975" width="1.28515625" style="21" customWidth="1"/>
    <col min="12976" max="12976" width="12" style="21" bestFit="1" customWidth="1"/>
    <col min="12977" max="12978" width="12" style="21" customWidth="1"/>
    <col min="12979" max="13222" width="11.42578125" style="21"/>
    <col min="13223" max="13223" width="3.7109375" style="21" bestFit="1" customWidth="1"/>
    <col min="13224" max="13224" width="37.7109375" style="21" bestFit="1" customWidth="1"/>
    <col min="13225" max="13225" width="1.28515625" style="21" customWidth="1"/>
    <col min="13226" max="13226" width="13.28515625" style="21" bestFit="1" customWidth="1"/>
    <col min="13227" max="13227" width="1.28515625" style="21" customWidth="1"/>
    <col min="13228" max="13229" width="24.5703125" style="21" customWidth="1"/>
    <col min="13230" max="13230" width="14.7109375" style="21" bestFit="1" customWidth="1"/>
    <col min="13231" max="13231" width="1.28515625" style="21" customWidth="1"/>
    <col min="13232" max="13232" width="12" style="21" bestFit="1" customWidth="1"/>
    <col min="13233" max="13234" width="12" style="21" customWidth="1"/>
    <col min="13235" max="13478" width="11.42578125" style="21"/>
    <col min="13479" max="13479" width="3.7109375" style="21" bestFit="1" customWidth="1"/>
    <col min="13480" max="13480" width="37.7109375" style="21" bestFit="1" customWidth="1"/>
    <col min="13481" max="13481" width="1.28515625" style="21" customWidth="1"/>
    <col min="13482" max="13482" width="13.28515625" style="21" bestFit="1" customWidth="1"/>
    <col min="13483" max="13483" width="1.28515625" style="21" customWidth="1"/>
    <col min="13484" max="13485" width="24.5703125" style="21" customWidth="1"/>
    <col min="13486" max="13486" width="14.7109375" style="21" bestFit="1" customWidth="1"/>
    <col min="13487" max="13487" width="1.28515625" style="21" customWidth="1"/>
    <col min="13488" max="13488" width="12" style="21" bestFit="1" customWidth="1"/>
    <col min="13489" max="13490" width="12" style="21" customWidth="1"/>
    <col min="13491" max="13734" width="11.42578125" style="21"/>
    <col min="13735" max="13735" width="3.7109375" style="21" bestFit="1" customWidth="1"/>
    <col min="13736" max="13736" width="37.7109375" style="21" bestFit="1" customWidth="1"/>
    <col min="13737" max="13737" width="1.28515625" style="21" customWidth="1"/>
    <col min="13738" max="13738" width="13.28515625" style="21" bestFit="1" customWidth="1"/>
    <col min="13739" max="13739" width="1.28515625" style="21" customWidth="1"/>
    <col min="13740" max="13741" width="24.5703125" style="21" customWidth="1"/>
    <col min="13742" max="13742" width="14.7109375" style="21" bestFit="1" customWidth="1"/>
    <col min="13743" max="13743" width="1.28515625" style="21" customWidth="1"/>
    <col min="13744" max="13744" width="12" style="21" bestFit="1" customWidth="1"/>
    <col min="13745" max="13746" width="12" style="21" customWidth="1"/>
    <col min="13747" max="13990" width="11.42578125" style="21"/>
    <col min="13991" max="13991" width="3.7109375" style="21" bestFit="1" customWidth="1"/>
    <col min="13992" max="13992" width="37.7109375" style="21" bestFit="1" customWidth="1"/>
    <col min="13993" max="13993" width="1.28515625" style="21" customWidth="1"/>
    <col min="13994" max="13994" width="13.28515625" style="21" bestFit="1" customWidth="1"/>
    <col min="13995" max="13995" width="1.28515625" style="21" customWidth="1"/>
    <col min="13996" max="13997" width="24.5703125" style="21" customWidth="1"/>
    <col min="13998" max="13998" width="14.7109375" style="21" bestFit="1" customWidth="1"/>
    <col min="13999" max="13999" width="1.28515625" style="21" customWidth="1"/>
    <col min="14000" max="14000" width="12" style="21" bestFit="1" customWidth="1"/>
    <col min="14001" max="14002" width="12" style="21" customWidth="1"/>
    <col min="14003" max="14246" width="11.42578125" style="21"/>
    <col min="14247" max="14247" width="3.7109375" style="21" bestFit="1" customWidth="1"/>
    <col min="14248" max="14248" width="37.7109375" style="21" bestFit="1" customWidth="1"/>
    <col min="14249" max="14249" width="1.28515625" style="21" customWidth="1"/>
    <col min="14250" max="14250" width="13.28515625" style="21" bestFit="1" customWidth="1"/>
    <col min="14251" max="14251" width="1.28515625" style="21" customWidth="1"/>
    <col min="14252" max="14253" width="24.5703125" style="21" customWidth="1"/>
    <col min="14254" max="14254" width="14.7109375" style="21" bestFit="1" customWidth="1"/>
    <col min="14255" max="14255" width="1.28515625" style="21" customWidth="1"/>
    <col min="14256" max="14256" width="12" style="21" bestFit="1" customWidth="1"/>
    <col min="14257" max="14258" width="12" style="21" customWidth="1"/>
    <col min="14259" max="14502" width="11.42578125" style="21"/>
    <col min="14503" max="14503" width="3.7109375" style="21" bestFit="1" customWidth="1"/>
    <col min="14504" max="14504" width="37.7109375" style="21" bestFit="1" customWidth="1"/>
    <col min="14505" max="14505" width="1.28515625" style="21" customWidth="1"/>
    <col min="14506" max="14506" width="13.28515625" style="21" bestFit="1" customWidth="1"/>
    <col min="14507" max="14507" width="1.28515625" style="21" customWidth="1"/>
    <col min="14508" max="14509" width="24.5703125" style="21" customWidth="1"/>
    <col min="14510" max="14510" width="14.7109375" style="21" bestFit="1" customWidth="1"/>
    <col min="14511" max="14511" width="1.28515625" style="21" customWidth="1"/>
    <col min="14512" max="14512" width="12" style="21" bestFit="1" customWidth="1"/>
    <col min="14513" max="14514" width="12" style="21" customWidth="1"/>
    <col min="14515" max="14758" width="11.42578125" style="21"/>
    <col min="14759" max="14759" width="3.7109375" style="21" bestFit="1" customWidth="1"/>
    <col min="14760" max="14760" width="37.7109375" style="21" bestFit="1" customWidth="1"/>
    <col min="14761" max="14761" width="1.28515625" style="21" customWidth="1"/>
    <col min="14762" max="14762" width="13.28515625" style="21" bestFit="1" customWidth="1"/>
    <col min="14763" max="14763" width="1.28515625" style="21" customWidth="1"/>
    <col min="14764" max="14765" width="24.5703125" style="21" customWidth="1"/>
    <col min="14766" max="14766" width="14.7109375" style="21" bestFit="1" customWidth="1"/>
    <col min="14767" max="14767" width="1.28515625" style="21" customWidth="1"/>
    <col min="14768" max="14768" width="12" style="21" bestFit="1" customWidth="1"/>
    <col min="14769" max="14770" width="12" style="21" customWidth="1"/>
    <col min="14771" max="15014" width="11.42578125" style="21"/>
    <col min="15015" max="15015" width="3.7109375" style="21" bestFit="1" customWidth="1"/>
    <col min="15016" max="15016" width="37.7109375" style="21" bestFit="1" customWidth="1"/>
    <col min="15017" max="15017" width="1.28515625" style="21" customWidth="1"/>
    <col min="15018" max="15018" width="13.28515625" style="21" bestFit="1" customWidth="1"/>
    <col min="15019" max="15019" width="1.28515625" style="21" customWidth="1"/>
    <col min="15020" max="15021" width="24.5703125" style="21" customWidth="1"/>
    <col min="15022" max="15022" width="14.7109375" style="21" bestFit="1" customWidth="1"/>
    <col min="15023" max="15023" width="1.28515625" style="21" customWidth="1"/>
    <col min="15024" max="15024" width="12" style="21" bestFit="1" customWidth="1"/>
    <col min="15025" max="15026" width="12" style="21" customWidth="1"/>
    <col min="15027" max="15270" width="11.42578125" style="21"/>
    <col min="15271" max="15271" width="3.7109375" style="21" bestFit="1" customWidth="1"/>
    <col min="15272" max="15272" width="37.7109375" style="21" bestFit="1" customWidth="1"/>
    <col min="15273" max="15273" width="1.28515625" style="21" customWidth="1"/>
    <col min="15274" max="15274" width="13.28515625" style="21" bestFit="1" customWidth="1"/>
    <col min="15275" max="15275" width="1.28515625" style="21" customWidth="1"/>
    <col min="15276" max="15277" width="24.5703125" style="21" customWidth="1"/>
    <col min="15278" max="15278" width="14.7109375" style="21" bestFit="1" customWidth="1"/>
    <col min="15279" max="15279" width="1.28515625" style="21" customWidth="1"/>
    <col min="15280" max="15280" width="12" style="21" bestFit="1" customWidth="1"/>
    <col min="15281" max="15282" width="12" style="21" customWidth="1"/>
    <col min="15283" max="15526" width="11.42578125" style="21"/>
    <col min="15527" max="15527" width="3.7109375" style="21" bestFit="1" customWidth="1"/>
    <col min="15528" max="15528" width="37.7109375" style="21" bestFit="1" customWidth="1"/>
    <col min="15529" max="15529" width="1.28515625" style="21" customWidth="1"/>
    <col min="15530" max="15530" width="13.28515625" style="21" bestFit="1" customWidth="1"/>
    <col min="15531" max="15531" width="1.28515625" style="21" customWidth="1"/>
    <col min="15532" max="15533" width="24.5703125" style="21" customWidth="1"/>
    <col min="15534" max="15534" width="14.7109375" style="21" bestFit="1" customWidth="1"/>
    <col min="15535" max="15535" width="1.28515625" style="21" customWidth="1"/>
    <col min="15536" max="15536" width="12" style="21" bestFit="1" customWidth="1"/>
    <col min="15537" max="15538" width="12" style="21" customWidth="1"/>
    <col min="15539" max="15782" width="11.42578125" style="21"/>
    <col min="15783" max="15783" width="3.7109375" style="21" bestFit="1" customWidth="1"/>
    <col min="15784" max="15784" width="37.7109375" style="21" bestFit="1" customWidth="1"/>
    <col min="15785" max="15785" width="1.28515625" style="21" customWidth="1"/>
    <col min="15786" max="15786" width="13.28515625" style="21" bestFit="1" customWidth="1"/>
    <col min="15787" max="15787" width="1.28515625" style="21" customWidth="1"/>
    <col min="15788" max="15789" width="24.5703125" style="21" customWidth="1"/>
    <col min="15790" max="15790" width="14.7109375" style="21" bestFit="1" customWidth="1"/>
    <col min="15791" max="15791" width="1.28515625" style="21" customWidth="1"/>
    <col min="15792" max="15792" width="12" style="21" bestFit="1" customWidth="1"/>
    <col min="15793" max="15794" width="12" style="21" customWidth="1"/>
    <col min="15795" max="16038" width="11.42578125" style="21"/>
    <col min="16039" max="16039" width="3.7109375" style="21" bestFit="1" customWidth="1"/>
    <col min="16040" max="16040" width="37.7109375" style="21" bestFit="1" customWidth="1"/>
    <col min="16041" max="16041" width="1.28515625" style="21" customWidth="1"/>
    <col min="16042" max="16042" width="13.28515625" style="21" bestFit="1" customWidth="1"/>
    <col min="16043" max="16043" width="1.28515625" style="21" customWidth="1"/>
    <col min="16044" max="16045" width="24.5703125" style="21" customWidth="1"/>
    <col min="16046" max="16046" width="14.7109375" style="21" bestFit="1" customWidth="1"/>
    <col min="16047" max="16047" width="1.28515625" style="21" customWidth="1"/>
    <col min="16048" max="16048" width="12" style="21" bestFit="1" customWidth="1"/>
    <col min="16049" max="16050" width="12" style="21" customWidth="1"/>
    <col min="16051" max="16264" width="11.42578125" style="21"/>
    <col min="16265" max="16384" width="14.7109375" style="21" customWidth="1"/>
  </cols>
  <sheetData>
    <row r="1" spans="1:12" s="2" customFormat="1" ht="47.25" customHeight="1">
      <c r="A1" s="30"/>
      <c r="C1" s="63"/>
      <c r="D1" s="115" t="s">
        <v>268</v>
      </c>
      <c r="E1" s="115"/>
      <c r="F1" s="115"/>
      <c r="G1" s="115"/>
      <c r="H1" s="115"/>
      <c r="I1" s="115"/>
    </row>
    <row r="2" spans="1:12" s="5" customFormat="1" ht="21">
      <c r="A2" s="31"/>
      <c r="B2" s="32"/>
      <c r="C2" s="94"/>
      <c r="D2" s="35" t="s">
        <v>269</v>
      </c>
      <c r="E2" s="35"/>
      <c r="F2" s="35"/>
      <c r="G2" s="35"/>
      <c r="H2" s="35"/>
      <c r="I2" s="35"/>
      <c r="J2" s="34"/>
    </row>
    <row r="3" spans="1:12" s="5" customFormat="1" ht="33.950000000000003" customHeight="1">
      <c r="A3" s="31"/>
      <c r="B3" s="36"/>
      <c r="C3" s="95"/>
      <c r="D3" s="36"/>
      <c r="E3" s="33"/>
      <c r="F3" s="36"/>
      <c r="G3" s="33"/>
      <c r="H3" s="33"/>
      <c r="I3" s="36"/>
      <c r="J3" s="60"/>
    </row>
    <row r="4" spans="1:12" s="5" customFormat="1" ht="34.5" customHeight="1">
      <c r="A4" s="31"/>
      <c r="B4" s="4"/>
      <c r="C4" s="96"/>
      <c r="D4" s="37"/>
      <c r="E4" s="36"/>
      <c r="F4" s="37"/>
      <c r="G4" s="36"/>
      <c r="H4" s="36"/>
      <c r="I4" s="36"/>
      <c r="J4" s="114" t="s">
        <v>47</v>
      </c>
      <c r="K4" s="114" t="s">
        <v>46</v>
      </c>
      <c r="L4" s="114" t="s">
        <v>48</v>
      </c>
    </row>
    <row r="5" spans="1:12" s="5" customFormat="1" ht="36" customHeight="1">
      <c r="A5" s="31"/>
      <c r="B5" s="64" t="s">
        <v>23</v>
      </c>
      <c r="C5" s="97"/>
      <c r="D5" s="65" t="s">
        <v>65</v>
      </c>
      <c r="E5" s="66"/>
      <c r="F5" s="67" t="s">
        <v>24</v>
      </c>
      <c r="G5" s="39"/>
      <c r="H5" s="76" t="s">
        <v>69</v>
      </c>
      <c r="J5" s="114"/>
      <c r="K5" s="114"/>
      <c r="L5" s="114"/>
    </row>
    <row r="6" spans="1:12" s="73" customFormat="1" ht="15" customHeight="1">
      <c r="A6" s="68"/>
      <c r="B6" s="68"/>
      <c r="C6" s="100"/>
      <c r="D6" s="69"/>
      <c r="E6" s="82"/>
      <c r="F6" s="68"/>
      <c r="G6" s="74"/>
      <c r="H6" s="82"/>
      <c r="I6" s="58"/>
      <c r="J6" s="87"/>
      <c r="K6" s="87"/>
      <c r="L6" s="87"/>
    </row>
    <row r="7" spans="1:12" s="73" customFormat="1" ht="15" customHeight="1">
      <c r="A7" s="68"/>
      <c r="B7" s="70" t="s">
        <v>79</v>
      </c>
      <c r="C7" s="98"/>
      <c r="D7" s="71"/>
      <c r="E7" s="80"/>
      <c r="F7" s="72"/>
      <c r="G7" s="74"/>
      <c r="H7" s="85"/>
      <c r="I7" s="58"/>
      <c r="J7" s="85"/>
      <c r="K7" s="85"/>
      <c r="L7" s="85"/>
    </row>
    <row r="8" spans="1:12" s="73" customFormat="1" ht="15" customHeight="1">
      <c r="A8" s="91">
        <v>1</v>
      </c>
      <c r="B8" s="77" t="s">
        <v>80</v>
      </c>
      <c r="C8" s="99" t="s">
        <v>124</v>
      </c>
      <c r="D8" s="81">
        <v>7390000</v>
      </c>
      <c r="E8" s="80"/>
      <c r="F8" s="81">
        <v>200000</v>
      </c>
      <c r="G8" s="74"/>
      <c r="H8" s="83">
        <f>D8-F8</f>
        <v>7190000</v>
      </c>
      <c r="I8" s="58"/>
      <c r="J8" s="83">
        <f>H8*(1-L8)</f>
        <v>6830500</v>
      </c>
      <c r="K8" s="86">
        <v>0.04</v>
      </c>
      <c r="L8" s="86">
        <v>0.05</v>
      </c>
    </row>
    <row r="9" spans="1:12" s="73" customFormat="1" ht="15" customHeight="1">
      <c r="A9" s="7"/>
      <c r="B9" s="68"/>
      <c r="C9" s="98" t="s">
        <v>125</v>
      </c>
      <c r="D9" s="69"/>
      <c r="E9" s="82"/>
      <c r="F9" s="68"/>
      <c r="G9" s="74"/>
      <c r="H9" s="82"/>
      <c r="I9" s="58"/>
      <c r="J9" s="82"/>
      <c r="K9" s="82"/>
      <c r="L9" s="82"/>
    </row>
    <row r="10" spans="1:12" s="73" customFormat="1" ht="15" customHeight="1">
      <c r="A10" s="7"/>
      <c r="B10" s="70" t="s">
        <v>21</v>
      </c>
      <c r="C10" s="98"/>
      <c r="D10" s="71"/>
      <c r="E10" s="80"/>
      <c r="F10" s="72"/>
      <c r="G10" s="74"/>
      <c r="H10" s="85"/>
      <c r="I10" s="58"/>
      <c r="J10" s="85"/>
      <c r="K10" s="85"/>
      <c r="L10" s="85"/>
    </row>
    <row r="11" spans="1:12" s="73" customFormat="1" ht="15" customHeight="1">
      <c r="A11" s="91">
        <v>2</v>
      </c>
      <c r="B11" s="77" t="s">
        <v>81</v>
      </c>
      <c r="C11" s="99" t="s">
        <v>126</v>
      </c>
      <c r="D11" s="81">
        <v>7890000</v>
      </c>
      <c r="E11" s="80"/>
      <c r="F11" s="81">
        <v>600000</v>
      </c>
      <c r="G11" s="74"/>
      <c r="H11" s="83">
        <f t="shared" ref="H11:H12" si="0">D11-F11</f>
        <v>7290000</v>
      </c>
      <c r="I11" s="58"/>
      <c r="J11" s="83">
        <f t="shared" ref="J11:J12" si="1">H11*(1-L11)</f>
        <v>6998400</v>
      </c>
      <c r="K11" s="86">
        <v>0.04</v>
      </c>
      <c r="L11" s="86">
        <v>0.04</v>
      </c>
    </row>
    <row r="12" spans="1:12" s="73" customFormat="1" ht="15" customHeight="1">
      <c r="A12" s="91">
        <v>3</v>
      </c>
      <c r="B12" s="77" t="s">
        <v>82</v>
      </c>
      <c r="C12" s="99" t="s">
        <v>126</v>
      </c>
      <c r="D12" s="81">
        <v>8190000</v>
      </c>
      <c r="E12" s="80"/>
      <c r="F12" s="81">
        <v>100000</v>
      </c>
      <c r="G12" s="74"/>
      <c r="H12" s="83">
        <f t="shared" si="0"/>
        <v>8090000</v>
      </c>
      <c r="I12" s="58"/>
      <c r="J12" s="83">
        <f t="shared" si="1"/>
        <v>7766400</v>
      </c>
      <c r="K12" s="86">
        <v>0.04</v>
      </c>
      <c r="L12" s="86">
        <v>0.04</v>
      </c>
    </row>
    <row r="13" spans="1:12" s="73" customFormat="1" ht="15" customHeight="1">
      <c r="A13" s="14"/>
      <c r="B13" s="78"/>
      <c r="C13" s="99" t="s">
        <v>70</v>
      </c>
      <c r="D13" s="84"/>
      <c r="E13" s="80"/>
      <c r="F13" s="84"/>
      <c r="G13" s="74"/>
      <c r="H13" s="84"/>
      <c r="I13" s="58"/>
      <c r="J13" s="84"/>
      <c r="K13" s="84"/>
      <c r="L13" s="84"/>
    </row>
    <row r="14" spans="1:12" s="73" customFormat="1" ht="15" customHeight="1">
      <c r="A14" s="14"/>
      <c r="B14" s="70" t="s">
        <v>83</v>
      </c>
      <c r="C14" s="98"/>
      <c r="D14" s="71"/>
      <c r="E14" s="80"/>
      <c r="F14" s="72"/>
      <c r="G14" s="74"/>
      <c r="H14" s="85"/>
      <c r="I14" s="58"/>
      <c r="J14" s="85"/>
      <c r="K14" s="85"/>
      <c r="L14" s="85"/>
    </row>
    <row r="15" spans="1:12" s="73" customFormat="1" ht="15" customHeight="1">
      <c r="A15" s="91">
        <v>4</v>
      </c>
      <c r="B15" s="77" t="s">
        <v>84</v>
      </c>
      <c r="C15" s="99" t="s">
        <v>127</v>
      </c>
      <c r="D15" s="81">
        <v>10390000</v>
      </c>
      <c r="E15" s="80"/>
      <c r="F15" s="81">
        <v>300000</v>
      </c>
      <c r="G15" s="74"/>
      <c r="H15" s="83">
        <f t="shared" ref="H15" si="2">D15-F15</f>
        <v>10090000</v>
      </c>
      <c r="I15" s="58"/>
      <c r="J15" s="83">
        <f t="shared" ref="J15" si="3">H15*(1-L15)</f>
        <v>9686400</v>
      </c>
      <c r="K15" s="86">
        <v>0.04</v>
      </c>
      <c r="L15" s="86">
        <v>0.04</v>
      </c>
    </row>
    <row r="16" spans="1:12" s="73" customFormat="1" ht="15" customHeight="1">
      <c r="A16" s="14"/>
      <c r="B16" s="79"/>
      <c r="C16" s="99" t="s">
        <v>128</v>
      </c>
      <c r="D16" s="84"/>
      <c r="E16" s="80"/>
      <c r="F16" s="84"/>
      <c r="G16" s="74"/>
      <c r="H16" s="84"/>
      <c r="I16" s="58"/>
      <c r="J16" s="84"/>
      <c r="K16" s="84"/>
      <c r="L16" s="84"/>
    </row>
    <row r="17" spans="1:12" s="73" customFormat="1" ht="15" customHeight="1">
      <c r="A17" s="14"/>
      <c r="B17" s="70" t="s">
        <v>263</v>
      </c>
      <c r="C17" s="98"/>
      <c r="D17" s="71"/>
      <c r="E17" s="80"/>
      <c r="F17" s="72"/>
      <c r="G17" s="74"/>
      <c r="H17" s="85"/>
      <c r="I17" s="58"/>
      <c r="J17" s="85"/>
      <c r="K17" s="85"/>
      <c r="L17" s="85"/>
    </row>
    <row r="18" spans="1:12" s="73" customFormat="1" ht="15" customHeight="1">
      <c r="A18" s="91">
        <v>5</v>
      </c>
      <c r="B18" s="77" t="s">
        <v>258</v>
      </c>
      <c r="C18" s="99"/>
      <c r="D18" s="81">
        <v>9190000</v>
      </c>
      <c r="E18" s="80"/>
      <c r="F18" s="81">
        <v>200000</v>
      </c>
      <c r="G18" s="74"/>
      <c r="H18" s="83">
        <f t="shared" ref="H18:H20" si="4">D18-F18</f>
        <v>8990000</v>
      </c>
      <c r="I18" s="58"/>
      <c r="J18" s="83">
        <f t="shared" ref="J18:J19" si="5">H18*(1-L18)</f>
        <v>8540500</v>
      </c>
      <c r="K18" s="86">
        <v>0.04</v>
      </c>
      <c r="L18" s="86">
        <v>0.05</v>
      </c>
    </row>
    <row r="19" spans="1:12" s="73" customFormat="1" ht="15" customHeight="1">
      <c r="A19" s="91">
        <v>6</v>
      </c>
      <c r="B19" s="77" t="s">
        <v>259</v>
      </c>
      <c r="C19" s="99"/>
      <c r="D19" s="81">
        <v>9790000</v>
      </c>
      <c r="E19" s="80"/>
      <c r="F19" s="81">
        <v>200000</v>
      </c>
      <c r="G19" s="74"/>
      <c r="H19" s="83">
        <f t="shared" si="4"/>
        <v>9590000</v>
      </c>
      <c r="I19" s="58"/>
      <c r="J19" s="83">
        <f t="shared" si="5"/>
        <v>9110500</v>
      </c>
      <c r="K19" s="86">
        <v>0.04</v>
      </c>
      <c r="L19" s="86">
        <v>0.05</v>
      </c>
    </row>
    <row r="20" spans="1:12" s="73" customFormat="1" ht="15" customHeight="1">
      <c r="A20" s="91">
        <v>7</v>
      </c>
      <c r="B20" s="77" t="s">
        <v>265</v>
      </c>
      <c r="C20" s="99"/>
      <c r="D20" s="81">
        <v>10790000</v>
      </c>
      <c r="E20" s="80"/>
      <c r="F20" s="81">
        <v>200000</v>
      </c>
      <c r="G20" s="74"/>
      <c r="H20" s="83">
        <f t="shared" si="4"/>
        <v>10590000</v>
      </c>
      <c r="I20" s="58"/>
      <c r="J20" s="83">
        <f t="shared" ref="J20" si="6">H20*(1-L20)</f>
        <v>10060500</v>
      </c>
      <c r="K20" s="86">
        <v>0.04</v>
      </c>
      <c r="L20" s="86">
        <v>0.05</v>
      </c>
    </row>
    <row r="21" spans="1:12" s="73" customFormat="1" ht="15" customHeight="1">
      <c r="A21" s="14"/>
      <c r="B21" s="79"/>
      <c r="C21" s="99"/>
      <c r="D21" s="84"/>
      <c r="E21" s="80"/>
      <c r="F21" s="84"/>
      <c r="G21" s="74"/>
      <c r="H21" s="84"/>
      <c r="I21" s="58"/>
      <c r="J21" s="84"/>
      <c r="K21" s="84"/>
      <c r="L21" s="84"/>
    </row>
    <row r="22" spans="1:12" s="73" customFormat="1" ht="15" customHeight="1">
      <c r="A22" s="14"/>
      <c r="B22" s="70" t="s">
        <v>85</v>
      </c>
      <c r="C22" s="98"/>
      <c r="D22" s="71"/>
      <c r="E22" s="80"/>
      <c r="F22" s="72"/>
      <c r="G22" s="74"/>
      <c r="H22" s="85"/>
      <c r="I22" s="58"/>
      <c r="J22" s="85"/>
      <c r="K22" s="85"/>
      <c r="L22" s="85"/>
    </row>
    <row r="23" spans="1:12" s="73" customFormat="1" ht="15" customHeight="1">
      <c r="A23" s="91">
        <v>8</v>
      </c>
      <c r="B23" s="77" t="s">
        <v>86</v>
      </c>
      <c r="C23" s="99" t="s">
        <v>129</v>
      </c>
      <c r="D23" s="81">
        <v>13140000</v>
      </c>
      <c r="E23" s="80"/>
      <c r="F23" s="81">
        <v>200000</v>
      </c>
      <c r="G23" s="74"/>
      <c r="H23" s="83">
        <f t="shared" ref="H23:H24" si="7">D23-F23</f>
        <v>12940000</v>
      </c>
      <c r="I23" s="58"/>
      <c r="J23" s="83">
        <f t="shared" ref="J23:J24" si="8">H23*(1-L23)</f>
        <v>12293000</v>
      </c>
      <c r="K23" s="86">
        <v>0.04</v>
      </c>
      <c r="L23" s="86">
        <v>0.05</v>
      </c>
    </row>
    <row r="24" spans="1:12" s="73" customFormat="1" ht="15" customHeight="1">
      <c r="A24" s="91">
        <v>9</v>
      </c>
      <c r="B24" s="77" t="s">
        <v>87</v>
      </c>
      <c r="C24" s="99" t="s">
        <v>130</v>
      </c>
      <c r="D24" s="81">
        <v>15090000</v>
      </c>
      <c r="E24" s="80"/>
      <c r="F24" s="81">
        <v>200000</v>
      </c>
      <c r="G24" s="74"/>
      <c r="H24" s="83">
        <f t="shared" si="7"/>
        <v>14890000</v>
      </c>
      <c r="I24" s="58"/>
      <c r="J24" s="83">
        <f t="shared" si="8"/>
        <v>14145500</v>
      </c>
      <c r="K24" s="86">
        <v>0.04</v>
      </c>
      <c r="L24" s="86">
        <v>0.05</v>
      </c>
    </row>
    <row r="25" spans="1:12">
      <c r="A25" s="26"/>
      <c r="B25" s="79"/>
      <c r="C25" s="101" t="s">
        <v>131</v>
      </c>
      <c r="D25" s="84"/>
      <c r="E25" s="80"/>
      <c r="F25" s="84"/>
      <c r="H25" s="84"/>
      <c r="J25" s="84"/>
      <c r="K25" s="84"/>
      <c r="L25" s="84"/>
    </row>
    <row r="26" spans="1:12" s="73" customFormat="1" ht="15" customHeight="1">
      <c r="A26" s="7"/>
      <c r="B26" s="70" t="s">
        <v>88</v>
      </c>
      <c r="C26" s="98"/>
      <c r="D26" s="71"/>
      <c r="E26" s="80"/>
      <c r="F26" s="72"/>
      <c r="G26" s="74"/>
      <c r="H26" s="85"/>
      <c r="I26" s="58"/>
      <c r="J26" s="85"/>
      <c r="K26" s="85"/>
      <c r="L26" s="85"/>
    </row>
    <row r="27" spans="1:12" s="73" customFormat="1" ht="15" customHeight="1">
      <c r="A27" s="91">
        <v>10</v>
      </c>
      <c r="B27" s="77" t="s">
        <v>89</v>
      </c>
      <c r="C27" s="99" t="s">
        <v>132</v>
      </c>
      <c r="D27" s="81">
        <v>15690000</v>
      </c>
      <c r="E27" s="80"/>
      <c r="F27" s="81">
        <v>200000</v>
      </c>
      <c r="G27" s="74"/>
      <c r="H27" s="83">
        <f t="shared" ref="H27:H30" si="9">D27-F27</f>
        <v>15490000</v>
      </c>
      <c r="I27" s="58"/>
      <c r="J27" s="83">
        <f t="shared" ref="J27:J30" si="10">H27*(1-L27)</f>
        <v>14715500</v>
      </c>
      <c r="K27" s="86">
        <v>0.04</v>
      </c>
      <c r="L27" s="86">
        <v>0.05</v>
      </c>
    </row>
    <row r="28" spans="1:12" s="73" customFormat="1" ht="15" customHeight="1">
      <c r="A28" s="91">
        <v>11</v>
      </c>
      <c r="B28" s="77" t="s">
        <v>90</v>
      </c>
      <c r="C28" s="99" t="s">
        <v>133</v>
      </c>
      <c r="D28" s="81">
        <v>16690000</v>
      </c>
      <c r="E28" s="80"/>
      <c r="F28" s="81">
        <v>200000</v>
      </c>
      <c r="G28" s="74"/>
      <c r="H28" s="83">
        <f t="shared" si="9"/>
        <v>16490000</v>
      </c>
      <c r="I28" s="58"/>
      <c r="J28" s="83">
        <f t="shared" si="10"/>
        <v>15665500</v>
      </c>
      <c r="K28" s="86">
        <v>0.04</v>
      </c>
      <c r="L28" s="86">
        <v>0.05</v>
      </c>
    </row>
    <row r="29" spans="1:12" s="73" customFormat="1" ht="15" customHeight="1">
      <c r="A29" s="91">
        <v>12</v>
      </c>
      <c r="B29" s="77" t="s">
        <v>91</v>
      </c>
      <c r="C29" s="99" t="s">
        <v>134</v>
      </c>
      <c r="D29" s="81">
        <v>20190000</v>
      </c>
      <c r="E29" s="80"/>
      <c r="F29" s="81">
        <v>200000</v>
      </c>
      <c r="G29" s="74"/>
      <c r="H29" s="83">
        <f t="shared" si="9"/>
        <v>19990000</v>
      </c>
      <c r="I29" s="58"/>
      <c r="J29" s="83">
        <f t="shared" si="10"/>
        <v>18990500</v>
      </c>
      <c r="K29" s="86">
        <v>0.04</v>
      </c>
      <c r="L29" s="86">
        <v>0.05</v>
      </c>
    </row>
    <row r="30" spans="1:12" s="73" customFormat="1" ht="15" customHeight="1">
      <c r="A30" s="91">
        <v>13</v>
      </c>
      <c r="B30" s="77" t="s">
        <v>92</v>
      </c>
      <c r="C30" s="99" t="s">
        <v>135</v>
      </c>
      <c r="D30" s="81">
        <v>20190000</v>
      </c>
      <c r="E30" s="80"/>
      <c r="F30" s="81">
        <v>200000</v>
      </c>
      <c r="G30" s="74"/>
      <c r="H30" s="83">
        <f t="shared" si="9"/>
        <v>19990000</v>
      </c>
      <c r="I30" s="58"/>
      <c r="J30" s="83">
        <f t="shared" si="10"/>
        <v>18990500</v>
      </c>
      <c r="K30" s="86">
        <v>0.04</v>
      </c>
      <c r="L30" s="86">
        <v>0.05</v>
      </c>
    </row>
    <row r="31" spans="1:12">
      <c r="A31" s="26"/>
      <c r="B31" s="79"/>
      <c r="C31" s="101" t="s">
        <v>136</v>
      </c>
      <c r="D31" s="84"/>
      <c r="E31" s="80"/>
      <c r="F31" s="84"/>
      <c r="H31" s="84"/>
      <c r="J31" s="84"/>
      <c r="K31" s="84"/>
      <c r="L31" s="84"/>
    </row>
    <row r="32" spans="1:12" s="73" customFormat="1" ht="15" customHeight="1">
      <c r="A32" s="7"/>
      <c r="B32" s="70" t="s">
        <v>93</v>
      </c>
      <c r="C32" s="98"/>
      <c r="D32" s="71"/>
      <c r="E32" s="80"/>
      <c r="F32" s="72"/>
      <c r="G32" s="74"/>
      <c r="H32" s="85"/>
      <c r="I32" s="58"/>
      <c r="J32" s="85"/>
      <c r="K32" s="85"/>
      <c r="L32" s="85"/>
    </row>
    <row r="33" spans="1:12" s="73" customFormat="1" ht="15" customHeight="1">
      <c r="A33" s="91">
        <v>14</v>
      </c>
      <c r="B33" s="77" t="s">
        <v>94</v>
      </c>
      <c r="C33" s="99"/>
      <c r="D33" s="81">
        <v>25090000</v>
      </c>
      <c r="E33" s="80"/>
      <c r="F33" s="81">
        <v>700000</v>
      </c>
      <c r="G33" s="74"/>
      <c r="H33" s="83">
        <f t="shared" ref="H33:H34" si="11">D33-F33</f>
        <v>24390000</v>
      </c>
      <c r="I33" s="58"/>
      <c r="J33" s="83">
        <f t="shared" ref="J33:J34" si="12">H33*(1-L33)</f>
        <v>23170500</v>
      </c>
      <c r="K33" s="86">
        <v>0.04</v>
      </c>
      <c r="L33" s="86">
        <v>0.05</v>
      </c>
    </row>
    <row r="34" spans="1:12" s="73" customFormat="1" ht="15" customHeight="1">
      <c r="A34" s="91">
        <v>15</v>
      </c>
      <c r="B34" s="77" t="s">
        <v>95</v>
      </c>
      <c r="C34" s="99" t="s">
        <v>137</v>
      </c>
      <c r="D34" s="81">
        <v>23490000</v>
      </c>
      <c r="E34" s="80"/>
      <c r="F34" s="81">
        <v>600000</v>
      </c>
      <c r="G34" s="74"/>
      <c r="H34" s="83">
        <f t="shared" si="11"/>
        <v>22890000</v>
      </c>
      <c r="I34" s="58"/>
      <c r="J34" s="83">
        <f t="shared" si="12"/>
        <v>21745500</v>
      </c>
      <c r="K34" s="86">
        <v>0.04</v>
      </c>
      <c r="L34" s="86">
        <v>0.05</v>
      </c>
    </row>
    <row r="35" spans="1:12">
      <c r="A35" s="26"/>
      <c r="B35" s="78"/>
      <c r="C35" s="101" t="s">
        <v>138</v>
      </c>
      <c r="D35" s="84"/>
      <c r="E35" s="80"/>
      <c r="F35" s="84"/>
      <c r="H35" s="84"/>
      <c r="J35" s="84"/>
      <c r="K35" s="84"/>
      <c r="L35" s="84"/>
    </row>
    <row r="36" spans="1:12" s="73" customFormat="1" ht="15" customHeight="1">
      <c r="A36" s="7"/>
      <c r="B36" s="70" t="s">
        <v>96</v>
      </c>
      <c r="C36" s="98"/>
      <c r="D36" s="71"/>
      <c r="E36" s="80"/>
      <c r="F36" s="72"/>
      <c r="G36" s="74"/>
      <c r="H36" s="85"/>
      <c r="I36" s="58"/>
      <c r="J36" s="85"/>
      <c r="K36" s="85"/>
      <c r="L36" s="85"/>
    </row>
    <row r="37" spans="1:12" s="73" customFormat="1" ht="15" customHeight="1">
      <c r="A37" s="91">
        <v>16</v>
      </c>
      <c r="B37" s="77" t="s">
        <v>97</v>
      </c>
      <c r="C37" s="99" t="s">
        <v>139</v>
      </c>
      <c r="D37" s="81">
        <v>10240000</v>
      </c>
      <c r="E37" s="80"/>
      <c r="F37" s="81">
        <v>200000</v>
      </c>
      <c r="G37" s="74"/>
      <c r="H37" s="83">
        <f t="shared" ref="H37:H39" si="13">D37-F37</f>
        <v>10040000</v>
      </c>
      <c r="I37" s="58"/>
      <c r="J37" s="83">
        <f t="shared" ref="J37:J39" si="14">H37*(1-L37)</f>
        <v>9538000</v>
      </c>
      <c r="K37" s="86">
        <v>0.04</v>
      </c>
      <c r="L37" s="86">
        <v>0.05</v>
      </c>
    </row>
    <row r="38" spans="1:12" s="73" customFormat="1" ht="15" customHeight="1">
      <c r="A38" s="91">
        <v>17</v>
      </c>
      <c r="B38" s="77" t="s">
        <v>98</v>
      </c>
      <c r="C38" s="99" t="s">
        <v>140</v>
      </c>
      <c r="D38" s="81">
        <v>11440000</v>
      </c>
      <c r="E38" s="80"/>
      <c r="F38" s="81">
        <v>200000</v>
      </c>
      <c r="G38" s="74"/>
      <c r="H38" s="83">
        <f t="shared" si="13"/>
        <v>11240000</v>
      </c>
      <c r="I38" s="58"/>
      <c r="J38" s="83">
        <f t="shared" si="14"/>
        <v>10678000</v>
      </c>
      <c r="K38" s="86">
        <v>0.04</v>
      </c>
      <c r="L38" s="86">
        <v>0.05</v>
      </c>
    </row>
    <row r="39" spans="1:12" s="73" customFormat="1" ht="15" customHeight="1">
      <c r="A39" s="91">
        <v>18</v>
      </c>
      <c r="B39" s="77" t="s">
        <v>99</v>
      </c>
      <c r="C39" s="99" t="s">
        <v>141</v>
      </c>
      <c r="D39" s="81">
        <v>12140000</v>
      </c>
      <c r="E39" s="80"/>
      <c r="F39" s="81">
        <v>200000</v>
      </c>
      <c r="G39" s="74"/>
      <c r="H39" s="83">
        <f t="shared" si="13"/>
        <v>11940000</v>
      </c>
      <c r="I39" s="58"/>
      <c r="J39" s="83">
        <f t="shared" si="14"/>
        <v>11343000</v>
      </c>
      <c r="K39" s="86">
        <v>0.04</v>
      </c>
      <c r="L39" s="86">
        <v>0.05</v>
      </c>
    </row>
    <row r="40" spans="1:12">
      <c r="A40" s="26"/>
      <c r="B40" s="78"/>
      <c r="C40" s="101" t="s">
        <v>142</v>
      </c>
      <c r="D40" s="84"/>
      <c r="E40" s="80"/>
      <c r="F40" s="84"/>
      <c r="H40" s="84"/>
      <c r="J40" s="84"/>
      <c r="K40" s="84"/>
      <c r="L40" s="84"/>
    </row>
    <row r="41" spans="1:12" s="73" customFormat="1" ht="15" customHeight="1">
      <c r="A41" s="7"/>
      <c r="B41" s="70" t="s">
        <v>100</v>
      </c>
      <c r="C41" s="98"/>
      <c r="D41" s="71"/>
      <c r="E41" s="80"/>
      <c r="F41" s="72"/>
      <c r="G41" s="74"/>
      <c r="H41" s="85"/>
      <c r="I41" s="58"/>
      <c r="J41" s="85"/>
      <c r="K41" s="85"/>
      <c r="L41" s="85"/>
    </row>
    <row r="42" spans="1:12" s="73" customFormat="1" ht="15" customHeight="1">
      <c r="A42" s="91">
        <v>19</v>
      </c>
      <c r="B42" s="77" t="s">
        <v>101</v>
      </c>
      <c r="C42" s="99" t="s">
        <v>143</v>
      </c>
      <c r="D42" s="81">
        <v>13290000</v>
      </c>
      <c r="E42" s="80"/>
      <c r="F42" s="81">
        <v>400000</v>
      </c>
      <c r="G42" s="74"/>
      <c r="H42" s="83">
        <f t="shared" ref="H42:H44" si="15">D42-F42</f>
        <v>12890000</v>
      </c>
      <c r="I42" s="58"/>
      <c r="J42" s="83">
        <f t="shared" ref="J42:J44" si="16">H42*(1-L42)</f>
        <v>12245500</v>
      </c>
      <c r="K42" s="86">
        <v>0.04</v>
      </c>
      <c r="L42" s="86">
        <v>0.05</v>
      </c>
    </row>
    <row r="43" spans="1:12" s="73" customFormat="1" ht="15" customHeight="1">
      <c r="A43" s="91">
        <v>20</v>
      </c>
      <c r="B43" s="77" t="s">
        <v>102</v>
      </c>
      <c r="C43" s="99" t="s">
        <v>144</v>
      </c>
      <c r="D43" s="81">
        <v>14190000</v>
      </c>
      <c r="E43" s="80"/>
      <c r="F43" s="81">
        <v>200000</v>
      </c>
      <c r="G43" s="74"/>
      <c r="H43" s="83">
        <f t="shared" si="15"/>
        <v>13990000</v>
      </c>
      <c r="I43" s="58"/>
      <c r="J43" s="83">
        <f t="shared" si="16"/>
        <v>13290500</v>
      </c>
      <c r="K43" s="86">
        <v>0.04</v>
      </c>
      <c r="L43" s="86">
        <v>0.05</v>
      </c>
    </row>
    <row r="44" spans="1:12" s="73" customFormat="1" ht="15" customHeight="1">
      <c r="A44" s="91">
        <v>21</v>
      </c>
      <c r="B44" s="77" t="s">
        <v>103</v>
      </c>
      <c r="C44" s="99" t="s">
        <v>145</v>
      </c>
      <c r="D44" s="81">
        <v>14890000</v>
      </c>
      <c r="E44" s="80"/>
      <c r="F44" s="81">
        <v>200000</v>
      </c>
      <c r="G44" s="74"/>
      <c r="H44" s="83">
        <f t="shared" si="15"/>
        <v>14690000</v>
      </c>
      <c r="I44" s="58"/>
      <c r="J44" s="83">
        <f t="shared" si="16"/>
        <v>13955500</v>
      </c>
      <c r="K44" s="86">
        <v>0.04</v>
      </c>
      <c r="L44" s="86">
        <v>0.05</v>
      </c>
    </row>
    <row r="45" spans="1:12">
      <c r="A45" s="26"/>
      <c r="B45" s="78"/>
      <c r="C45" s="101" t="s">
        <v>146</v>
      </c>
      <c r="D45" s="84"/>
      <c r="E45" s="80"/>
      <c r="F45" s="84"/>
      <c r="H45" s="84"/>
      <c r="J45" s="84"/>
      <c r="K45" s="84"/>
      <c r="L45" s="84"/>
    </row>
    <row r="46" spans="1:12" s="73" customFormat="1" ht="15" customHeight="1">
      <c r="A46" s="7"/>
      <c r="B46" s="70" t="s">
        <v>104</v>
      </c>
      <c r="C46" s="98"/>
      <c r="D46" s="71"/>
      <c r="E46" s="80"/>
      <c r="F46" s="72"/>
      <c r="G46" s="74"/>
      <c r="H46" s="85"/>
      <c r="I46" s="58"/>
      <c r="J46" s="85"/>
      <c r="K46" s="85"/>
      <c r="L46" s="85"/>
    </row>
    <row r="47" spans="1:12" s="73" customFormat="1" ht="15" customHeight="1">
      <c r="A47" s="91">
        <v>22</v>
      </c>
      <c r="B47" s="77" t="s">
        <v>105</v>
      </c>
      <c r="C47" s="99" t="s">
        <v>147</v>
      </c>
      <c r="D47" s="81">
        <v>13990000</v>
      </c>
      <c r="E47" s="80"/>
      <c r="F47" s="81">
        <v>150000</v>
      </c>
      <c r="G47" s="74"/>
      <c r="H47" s="83">
        <f t="shared" ref="H47" si="17">D47-F47</f>
        <v>13840000</v>
      </c>
      <c r="I47" s="58"/>
      <c r="J47" s="83">
        <f t="shared" ref="J47" si="18">H47*(1-L47)</f>
        <v>13148000</v>
      </c>
      <c r="K47" s="86">
        <v>0.04</v>
      </c>
      <c r="L47" s="86">
        <v>0.05</v>
      </c>
    </row>
    <row r="48" spans="1:12">
      <c r="A48" s="26"/>
      <c r="B48" s="79"/>
      <c r="C48" s="101" t="s">
        <v>148</v>
      </c>
      <c r="D48" s="84"/>
      <c r="E48" s="80"/>
      <c r="F48" s="84"/>
      <c r="H48" s="84"/>
      <c r="J48" s="84"/>
      <c r="K48" s="84"/>
      <c r="L48" s="84"/>
    </row>
    <row r="49" spans="1:12" s="73" customFormat="1" ht="15" customHeight="1">
      <c r="A49" s="7"/>
      <c r="B49" s="70" t="s">
        <v>64</v>
      </c>
      <c r="C49" s="98"/>
      <c r="D49" s="71"/>
      <c r="E49" s="80"/>
      <c r="F49" s="72"/>
      <c r="G49" s="74"/>
      <c r="H49" s="85"/>
      <c r="I49" s="58"/>
      <c r="J49" s="85"/>
      <c r="K49" s="85"/>
      <c r="L49" s="85"/>
    </row>
    <row r="50" spans="1:12" s="73" customFormat="1" ht="15" customHeight="1">
      <c r="A50" s="91">
        <v>23</v>
      </c>
      <c r="B50" s="77" t="s">
        <v>106</v>
      </c>
      <c r="C50" s="99" t="s">
        <v>149</v>
      </c>
      <c r="D50" s="81">
        <v>17390000</v>
      </c>
      <c r="E50" s="80"/>
      <c r="F50" s="81">
        <v>300000</v>
      </c>
      <c r="G50" s="74"/>
      <c r="H50" s="83">
        <f t="shared" ref="H50:H57" si="19">D50-F50</f>
        <v>17090000</v>
      </c>
      <c r="I50" s="58"/>
      <c r="J50" s="83">
        <f t="shared" ref="J50:J57" si="20">H50*(1-L50)</f>
        <v>16235500</v>
      </c>
      <c r="K50" s="86">
        <v>0.04</v>
      </c>
      <c r="L50" s="86">
        <v>0.05</v>
      </c>
    </row>
    <row r="51" spans="1:12" s="73" customFormat="1" ht="15" customHeight="1">
      <c r="A51" s="91">
        <v>24</v>
      </c>
      <c r="B51" s="77" t="s">
        <v>107</v>
      </c>
      <c r="C51" s="99" t="s">
        <v>150</v>
      </c>
      <c r="D51" s="81">
        <v>16690000</v>
      </c>
      <c r="E51" s="80"/>
      <c r="F51" s="81">
        <v>200000</v>
      </c>
      <c r="G51" s="74"/>
      <c r="H51" s="83">
        <f t="shared" si="19"/>
        <v>16490000</v>
      </c>
      <c r="I51" s="58"/>
      <c r="J51" s="83">
        <f t="shared" si="20"/>
        <v>15665500</v>
      </c>
      <c r="K51" s="86">
        <v>0.04</v>
      </c>
      <c r="L51" s="86">
        <v>0.05</v>
      </c>
    </row>
    <row r="52" spans="1:12" s="73" customFormat="1" ht="15" customHeight="1">
      <c r="A52" s="91">
        <v>25</v>
      </c>
      <c r="B52" s="77" t="s">
        <v>108</v>
      </c>
      <c r="C52" s="99" t="s">
        <v>151</v>
      </c>
      <c r="D52" s="81">
        <v>16790000</v>
      </c>
      <c r="E52" s="80"/>
      <c r="F52" s="81">
        <v>200000</v>
      </c>
      <c r="G52" s="74"/>
      <c r="H52" s="83">
        <f t="shared" si="19"/>
        <v>16590000</v>
      </c>
      <c r="I52" s="58"/>
      <c r="J52" s="83">
        <f t="shared" si="20"/>
        <v>15760500</v>
      </c>
      <c r="K52" s="86">
        <v>0.04</v>
      </c>
      <c r="L52" s="86">
        <v>0.05</v>
      </c>
    </row>
    <row r="53" spans="1:12" s="73" customFormat="1" ht="15" customHeight="1">
      <c r="A53" s="91">
        <v>26</v>
      </c>
      <c r="B53" s="77" t="s">
        <v>109</v>
      </c>
      <c r="C53" s="99" t="s">
        <v>152</v>
      </c>
      <c r="D53" s="81">
        <v>18590000</v>
      </c>
      <c r="E53" s="80"/>
      <c r="F53" s="81">
        <v>600000</v>
      </c>
      <c r="G53" s="74"/>
      <c r="H53" s="83">
        <f t="shared" si="19"/>
        <v>17990000</v>
      </c>
      <c r="I53" s="58"/>
      <c r="J53" s="83">
        <f t="shared" si="20"/>
        <v>17090500</v>
      </c>
      <c r="K53" s="86">
        <v>0.04</v>
      </c>
      <c r="L53" s="86">
        <v>0.05</v>
      </c>
    </row>
    <row r="54" spans="1:12" s="73" customFormat="1" ht="15" customHeight="1">
      <c r="A54" s="91">
        <v>27</v>
      </c>
      <c r="B54" s="77" t="s">
        <v>61</v>
      </c>
      <c r="C54" s="99" t="s">
        <v>153</v>
      </c>
      <c r="D54" s="81">
        <v>18790000</v>
      </c>
      <c r="E54" s="80"/>
      <c r="F54" s="81">
        <v>300000</v>
      </c>
      <c r="G54" s="74"/>
      <c r="H54" s="83">
        <f t="shared" si="19"/>
        <v>18490000</v>
      </c>
      <c r="I54" s="58"/>
      <c r="J54" s="83">
        <f t="shared" si="20"/>
        <v>17565500</v>
      </c>
      <c r="K54" s="86">
        <v>0.04</v>
      </c>
      <c r="L54" s="86">
        <v>0.05</v>
      </c>
    </row>
    <row r="55" spans="1:12" s="73" customFormat="1" ht="15" customHeight="1">
      <c r="A55" s="91">
        <v>28</v>
      </c>
      <c r="B55" s="77" t="s">
        <v>62</v>
      </c>
      <c r="C55" s="99" t="s">
        <v>71</v>
      </c>
      <c r="D55" s="81">
        <v>20290000</v>
      </c>
      <c r="E55" s="80"/>
      <c r="F55" s="81">
        <v>300000</v>
      </c>
      <c r="G55" s="74"/>
      <c r="H55" s="83">
        <f t="shared" si="19"/>
        <v>19990000</v>
      </c>
      <c r="I55" s="58"/>
      <c r="J55" s="83">
        <f t="shared" si="20"/>
        <v>18990500</v>
      </c>
      <c r="K55" s="86">
        <v>0.04</v>
      </c>
      <c r="L55" s="86">
        <v>0.05</v>
      </c>
    </row>
    <row r="56" spans="1:12" s="73" customFormat="1" ht="15" customHeight="1">
      <c r="A56" s="91">
        <v>29</v>
      </c>
      <c r="B56" s="77" t="s">
        <v>55</v>
      </c>
      <c r="C56" s="99" t="s">
        <v>72</v>
      </c>
      <c r="D56" s="81">
        <v>21690000</v>
      </c>
      <c r="E56" s="80"/>
      <c r="F56" s="81">
        <v>300000</v>
      </c>
      <c r="G56" s="74"/>
      <c r="H56" s="83">
        <f t="shared" si="19"/>
        <v>21390000</v>
      </c>
      <c r="I56" s="58"/>
      <c r="J56" s="83">
        <f t="shared" si="20"/>
        <v>20320500</v>
      </c>
      <c r="K56" s="86">
        <v>0.04</v>
      </c>
      <c r="L56" s="86">
        <v>0.05</v>
      </c>
    </row>
    <row r="57" spans="1:12" s="73" customFormat="1" ht="15" customHeight="1">
      <c r="A57" s="91">
        <v>30</v>
      </c>
      <c r="B57" s="77" t="s">
        <v>110</v>
      </c>
      <c r="C57" s="99" t="s">
        <v>73</v>
      </c>
      <c r="D57" s="81">
        <v>26790000</v>
      </c>
      <c r="E57" s="80"/>
      <c r="F57" s="81">
        <v>400000</v>
      </c>
      <c r="G57" s="74"/>
      <c r="H57" s="83">
        <f t="shared" si="19"/>
        <v>26390000</v>
      </c>
      <c r="I57" s="58"/>
      <c r="J57" s="83">
        <f t="shared" si="20"/>
        <v>25070500</v>
      </c>
      <c r="K57" s="86">
        <v>0.04</v>
      </c>
      <c r="L57" s="86">
        <v>0.05</v>
      </c>
    </row>
    <row r="58" spans="1:12">
      <c r="A58" s="26"/>
      <c r="B58" s="79"/>
      <c r="C58" s="101" t="s">
        <v>154</v>
      </c>
      <c r="D58" s="84"/>
      <c r="E58" s="80"/>
      <c r="F58" s="84"/>
      <c r="H58" s="84"/>
      <c r="J58" s="84"/>
      <c r="K58" s="84"/>
      <c r="L58" s="84"/>
    </row>
    <row r="59" spans="1:12" s="73" customFormat="1" ht="15" customHeight="1">
      <c r="A59" s="7"/>
      <c r="B59" s="70" t="s">
        <v>111</v>
      </c>
      <c r="C59" s="98"/>
      <c r="D59" s="71"/>
      <c r="E59" s="80"/>
      <c r="F59" s="72"/>
      <c r="G59" s="74"/>
      <c r="H59" s="85"/>
      <c r="I59" s="58"/>
      <c r="J59" s="85"/>
      <c r="K59" s="85"/>
      <c r="L59" s="85"/>
    </row>
    <row r="60" spans="1:12" s="73" customFormat="1" ht="15" customHeight="1">
      <c r="A60" s="91">
        <v>31</v>
      </c>
      <c r="B60" s="77" t="s">
        <v>112</v>
      </c>
      <c r="C60" s="99" t="s">
        <v>155</v>
      </c>
      <c r="D60" s="81">
        <v>21790000</v>
      </c>
      <c r="E60" s="80"/>
      <c r="F60" s="81">
        <v>200000</v>
      </c>
      <c r="G60" s="74"/>
      <c r="H60" s="83">
        <f t="shared" ref="H60:H67" si="21">D60-F60</f>
        <v>21590000</v>
      </c>
      <c r="I60" s="58"/>
      <c r="J60" s="83">
        <f t="shared" ref="J60:J67" si="22">H60*(1-L60)</f>
        <v>20510500</v>
      </c>
      <c r="K60" s="86">
        <v>0.04</v>
      </c>
      <c r="L60" s="86">
        <v>0.05</v>
      </c>
    </row>
    <row r="61" spans="1:12" s="73" customFormat="1" ht="15" customHeight="1">
      <c r="A61" s="91">
        <v>32</v>
      </c>
      <c r="B61" s="77" t="s">
        <v>113</v>
      </c>
      <c r="C61" s="99" t="s">
        <v>156</v>
      </c>
      <c r="D61" s="81">
        <v>23090000</v>
      </c>
      <c r="E61" s="80"/>
      <c r="F61" s="81">
        <v>300000</v>
      </c>
      <c r="G61" s="74"/>
      <c r="H61" s="83">
        <f t="shared" si="21"/>
        <v>22790000</v>
      </c>
      <c r="I61" s="58"/>
      <c r="J61" s="83">
        <f t="shared" si="22"/>
        <v>21650500</v>
      </c>
      <c r="K61" s="86">
        <v>0.04</v>
      </c>
      <c r="L61" s="86">
        <v>0.05</v>
      </c>
    </row>
    <row r="62" spans="1:12" s="73" customFormat="1" ht="15" customHeight="1">
      <c r="A62" s="91">
        <v>33</v>
      </c>
      <c r="B62" s="77" t="s">
        <v>114</v>
      </c>
      <c r="C62" s="99" t="s">
        <v>157</v>
      </c>
      <c r="D62" s="81">
        <v>24090000</v>
      </c>
      <c r="E62" s="80"/>
      <c r="F62" s="81">
        <v>300000</v>
      </c>
      <c r="G62" s="74"/>
      <c r="H62" s="83">
        <f t="shared" si="21"/>
        <v>23790000</v>
      </c>
      <c r="I62" s="58"/>
      <c r="J62" s="83">
        <f t="shared" si="22"/>
        <v>22600500</v>
      </c>
      <c r="K62" s="86">
        <v>0.04</v>
      </c>
      <c r="L62" s="86">
        <v>0.05</v>
      </c>
    </row>
    <row r="63" spans="1:12" s="73" customFormat="1" ht="15" customHeight="1">
      <c r="A63" s="91">
        <v>34</v>
      </c>
      <c r="B63" s="77" t="s">
        <v>115</v>
      </c>
      <c r="C63" s="99" t="s">
        <v>158</v>
      </c>
      <c r="D63" s="81">
        <v>23490000</v>
      </c>
      <c r="E63" s="80"/>
      <c r="F63" s="81">
        <v>700000</v>
      </c>
      <c r="G63" s="74"/>
      <c r="H63" s="83">
        <f t="shared" si="21"/>
        <v>22790000</v>
      </c>
      <c r="I63" s="58"/>
      <c r="J63" s="83">
        <f t="shared" si="22"/>
        <v>21650500</v>
      </c>
      <c r="K63" s="86">
        <v>0.04</v>
      </c>
      <c r="L63" s="86">
        <v>0.05</v>
      </c>
    </row>
    <row r="64" spans="1:12" s="73" customFormat="1" ht="15" customHeight="1">
      <c r="A64" s="91">
        <v>35</v>
      </c>
      <c r="B64" s="77" t="s">
        <v>116</v>
      </c>
      <c r="C64" s="99" t="s">
        <v>159</v>
      </c>
      <c r="D64" s="81">
        <v>24890000</v>
      </c>
      <c r="E64" s="80"/>
      <c r="F64" s="81">
        <v>300000</v>
      </c>
      <c r="G64" s="74"/>
      <c r="H64" s="83">
        <f t="shared" si="21"/>
        <v>24590000</v>
      </c>
      <c r="I64" s="58"/>
      <c r="J64" s="83">
        <f t="shared" si="22"/>
        <v>23360500</v>
      </c>
      <c r="K64" s="86">
        <v>0.04</v>
      </c>
      <c r="L64" s="86">
        <v>0.05</v>
      </c>
    </row>
    <row r="65" spans="1:12" s="73" customFormat="1" ht="15" customHeight="1">
      <c r="A65" s="91">
        <v>36</v>
      </c>
      <c r="B65" s="77" t="s">
        <v>117</v>
      </c>
      <c r="C65" s="99" t="s">
        <v>160</v>
      </c>
      <c r="D65" s="81">
        <v>25590000</v>
      </c>
      <c r="E65" s="80"/>
      <c r="F65" s="81">
        <v>400000</v>
      </c>
      <c r="G65" s="74"/>
      <c r="H65" s="83">
        <f t="shared" si="21"/>
        <v>25190000</v>
      </c>
      <c r="I65" s="58"/>
      <c r="J65" s="83">
        <f t="shared" si="22"/>
        <v>23930500</v>
      </c>
      <c r="K65" s="86">
        <v>0.04</v>
      </c>
      <c r="L65" s="86">
        <v>0.05</v>
      </c>
    </row>
    <row r="66" spans="1:12" s="73" customFormat="1" ht="15" customHeight="1">
      <c r="A66" s="91">
        <v>37</v>
      </c>
      <c r="B66" s="77" t="s">
        <v>118</v>
      </c>
      <c r="C66" s="99" t="s">
        <v>161</v>
      </c>
      <c r="D66" s="81">
        <v>27090000</v>
      </c>
      <c r="E66" s="80"/>
      <c r="F66" s="81">
        <v>400000</v>
      </c>
      <c r="G66" s="74"/>
      <c r="H66" s="83">
        <f t="shared" si="21"/>
        <v>26690000</v>
      </c>
      <c r="I66" s="58"/>
      <c r="J66" s="83">
        <f t="shared" si="22"/>
        <v>25355500</v>
      </c>
      <c r="K66" s="86">
        <v>0.04</v>
      </c>
      <c r="L66" s="86">
        <v>0.05</v>
      </c>
    </row>
    <row r="67" spans="1:12" s="73" customFormat="1" ht="15" customHeight="1">
      <c r="A67" s="91">
        <v>38</v>
      </c>
      <c r="B67" s="77" t="s">
        <v>119</v>
      </c>
      <c r="C67" s="99" t="s">
        <v>162</v>
      </c>
      <c r="D67" s="81">
        <v>31790000</v>
      </c>
      <c r="E67" s="80"/>
      <c r="F67" s="81">
        <v>500000</v>
      </c>
      <c r="G67" s="74"/>
      <c r="H67" s="83">
        <f t="shared" si="21"/>
        <v>31290000</v>
      </c>
      <c r="I67" s="58"/>
      <c r="J67" s="83">
        <f t="shared" si="22"/>
        <v>29725500</v>
      </c>
      <c r="K67" s="86">
        <v>0.04</v>
      </c>
      <c r="L67" s="86">
        <v>0.05</v>
      </c>
    </row>
    <row r="68" spans="1:12">
      <c r="A68" s="26"/>
      <c r="B68" s="79"/>
      <c r="C68" s="101" t="s">
        <v>163</v>
      </c>
      <c r="D68" s="84"/>
      <c r="E68" s="80"/>
      <c r="F68" s="84"/>
      <c r="H68" s="84"/>
      <c r="J68" s="84"/>
      <c r="K68" s="84"/>
      <c r="L68" s="84"/>
    </row>
    <row r="69" spans="1:12" s="73" customFormat="1" ht="15" customHeight="1">
      <c r="A69" s="7"/>
      <c r="B69" s="70" t="s">
        <v>120</v>
      </c>
      <c r="C69" s="98"/>
      <c r="D69" s="71"/>
      <c r="E69" s="80"/>
      <c r="F69" s="72"/>
      <c r="G69" s="74"/>
      <c r="H69" s="85"/>
      <c r="I69" s="58"/>
      <c r="J69" s="85"/>
      <c r="K69" s="85"/>
      <c r="L69" s="85"/>
    </row>
    <row r="70" spans="1:12" s="73" customFormat="1" ht="15" customHeight="1">
      <c r="A70" s="91">
        <v>39</v>
      </c>
      <c r="B70" s="77" t="s">
        <v>121</v>
      </c>
      <c r="C70" s="99" t="s">
        <v>164</v>
      </c>
      <c r="D70" s="81">
        <v>29690000</v>
      </c>
      <c r="E70" s="80"/>
      <c r="F70" s="81">
        <v>1900000</v>
      </c>
      <c r="G70" s="74"/>
      <c r="H70" s="83">
        <f t="shared" ref="H70" si="23">D70-F70</f>
        <v>27790000</v>
      </c>
      <c r="I70" s="58"/>
      <c r="J70" s="83">
        <f>H70*(1-L70)</f>
        <v>26400500</v>
      </c>
      <c r="K70" s="86">
        <v>0.04</v>
      </c>
      <c r="L70" s="86">
        <v>0.05</v>
      </c>
    </row>
    <row r="71" spans="1:12">
      <c r="A71" s="26"/>
      <c r="B71" s="104"/>
      <c r="C71" s="101" t="s">
        <v>165</v>
      </c>
      <c r="D71" s="104"/>
      <c r="H71" s="73"/>
      <c r="J71" s="73"/>
    </row>
    <row r="72" spans="1:12" s="73" customFormat="1" ht="15" customHeight="1">
      <c r="A72" s="7"/>
      <c r="B72" s="70" t="s">
        <v>25</v>
      </c>
      <c r="C72" s="98"/>
      <c r="D72" s="71"/>
      <c r="E72" s="80"/>
      <c r="F72" s="72"/>
      <c r="G72" s="74"/>
      <c r="H72" s="85"/>
      <c r="I72" s="58"/>
      <c r="J72" s="85"/>
      <c r="K72" s="85"/>
      <c r="L72" s="85"/>
    </row>
    <row r="73" spans="1:12" s="73" customFormat="1" ht="15" customHeight="1">
      <c r="A73" s="91">
        <v>40</v>
      </c>
      <c r="B73" s="77" t="s">
        <v>74</v>
      </c>
      <c r="C73" s="99" t="s">
        <v>166</v>
      </c>
      <c r="D73" s="81">
        <v>28490000</v>
      </c>
      <c r="E73" s="80"/>
      <c r="F73" s="81">
        <v>0</v>
      </c>
      <c r="G73" s="74"/>
      <c r="H73" s="83">
        <f t="shared" ref="H73" si="24">D73-F73</f>
        <v>28490000</v>
      </c>
      <c r="I73" s="58"/>
      <c r="J73" s="83">
        <f t="shared" ref="J73" si="25">H73*(1-L73)</f>
        <v>27065500</v>
      </c>
      <c r="K73" s="86">
        <v>0.04</v>
      </c>
      <c r="L73" s="86">
        <v>0.05</v>
      </c>
    </row>
    <row r="74" spans="1:12" ht="12.75">
      <c r="A74" s="26"/>
      <c r="B74" s="78"/>
      <c r="C74" s="78"/>
      <c r="D74" s="78"/>
      <c r="E74" s="78"/>
      <c r="F74" s="78"/>
      <c r="G74" s="78"/>
      <c r="H74" s="84"/>
      <c r="J74" s="84"/>
      <c r="K74" s="84"/>
      <c r="L74" s="84"/>
    </row>
    <row r="75" spans="1:12" s="73" customFormat="1" ht="15" customHeight="1">
      <c r="A75" s="7"/>
      <c r="B75" s="70" t="s">
        <v>51</v>
      </c>
      <c r="C75" s="98"/>
      <c r="D75" s="71"/>
      <c r="E75" s="80"/>
      <c r="F75" s="72"/>
      <c r="G75" s="74"/>
      <c r="H75" s="85"/>
      <c r="I75" s="58"/>
      <c r="J75" s="85"/>
      <c r="K75" s="85"/>
      <c r="L75" s="85"/>
    </row>
    <row r="76" spans="1:12" s="73" customFormat="1" ht="15" customHeight="1">
      <c r="A76" s="91">
        <v>41</v>
      </c>
      <c r="B76" s="77" t="s">
        <v>122</v>
      </c>
      <c r="C76" s="99" t="s">
        <v>167</v>
      </c>
      <c r="D76" s="81">
        <v>22836100</v>
      </c>
      <c r="E76" s="80"/>
      <c r="F76" s="81">
        <v>0</v>
      </c>
      <c r="G76" s="74"/>
      <c r="H76" s="83">
        <f t="shared" ref="H76:H77" si="26">D76-F76</f>
        <v>22836100</v>
      </c>
      <c r="I76" s="58"/>
      <c r="J76" s="83">
        <f>H76*(1-L76)</f>
        <v>21694295</v>
      </c>
      <c r="K76" s="86">
        <v>0.04</v>
      </c>
      <c r="L76" s="86">
        <v>0.05</v>
      </c>
    </row>
    <row r="77" spans="1:12" s="73" customFormat="1" ht="15" customHeight="1">
      <c r="A77" s="91">
        <v>42</v>
      </c>
      <c r="B77" s="77" t="s">
        <v>123</v>
      </c>
      <c r="C77" s="99" t="s">
        <v>167</v>
      </c>
      <c r="D77" s="81">
        <v>25216100</v>
      </c>
      <c r="E77" s="80"/>
      <c r="F77" s="81">
        <v>0</v>
      </c>
      <c r="G77" s="74"/>
      <c r="H77" s="83">
        <f t="shared" si="26"/>
        <v>25216100</v>
      </c>
      <c r="I77" s="58"/>
      <c r="J77" s="83">
        <f>H77*(1-L77)</f>
        <v>23955295</v>
      </c>
      <c r="K77" s="86">
        <v>0.04</v>
      </c>
      <c r="L77" s="86">
        <v>0.05</v>
      </c>
    </row>
    <row r="78" spans="1:12">
      <c r="C78" s="101" t="s">
        <v>168</v>
      </c>
    </row>
  </sheetData>
  <mergeCells count="4">
    <mergeCell ref="K4:K5"/>
    <mergeCell ref="L4:L5"/>
    <mergeCell ref="J4:J5"/>
    <mergeCell ref="D1:I1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75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B6" sqref="B6"/>
    </sheetView>
  </sheetViews>
  <sheetFormatPr baseColWidth="10" defaultColWidth="11.42578125" defaultRowHeight="15"/>
  <cols>
    <col min="1" max="1" width="2.5703125" style="46" customWidth="1"/>
    <col min="2" max="2" width="14.42578125" style="46" customWidth="1"/>
    <col min="3" max="3" width="14.140625" style="46" customWidth="1"/>
    <col min="4" max="4" width="2" style="53" customWidth="1"/>
    <col min="5" max="5" width="52.7109375" style="46" customWidth="1"/>
    <col min="6" max="6" width="1.42578125" style="46" customWidth="1"/>
    <col min="7" max="7" width="18.5703125" style="46" customWidth="1"/>
    <col min="8" max="8" width="12.42578125" style="46" customWidth="1"/>
    <col min="9" max="9" width="11.42578125" style="46"/>
    <col min="10" max="10" width="11.85546875" style="46" bestFit="1" customWidth="1"/>
    <col min="11" max="16384" width="11.42578125" style="46"/>
  </cols>
  <sheetData>
    <row r="1" spans="1:8" ht="21">
      <c r="A1" s="43"/>
      <c r="B1" s="43"/>
      <c r="C1" s="43"/>
      <c r="D1" s="51"/>
      <c r="E1" s="45"/>
      <c r="F1" s="45"/>
    </row>
    <row r="2" spans="1:8" ht="21">
      <c r="A2" s="43"/>
      <c r="B2" s="43"/>
      <c r="C2" s="43"/>
      <c r="D2" s="52"/>
      <c r="E2" s="45"/>
      <c r="F2" s="45"/>
    </row>
    <row r="3" spans="1:8" ht="23.25">
      <c r="A3" s="43"/>
      <c r="B3" s="43"/>
      <c r="C3" s="43"/>
      <c r="D3" s="52"/>
      <c r="E3" s="55" t="str">
        <f>'LPF 10-2020'!I1</f>
        <v>PRECIOS SUGERIDOS DE VENTA FLEETSALE N° 10 - 2020</v>
      </c>
      <c r="F3" s="55"/>
    </row>
    <row r="4" spans="1:8" ht="21">
      <c r="A4" s="43"/>
      <c r="B4" s="43"/>
      <c r="C4" s="43"/>
      <c r="D4" s="52"/>
      <c r="E4" s="116" t="str">
        <f>'Bonos BV LPF 10-2020'!D2</f>
        <v>Vigencia: desde 05 de Octubre de 2020</v>
      </c>
      <c r="F4" s="116"/>
    </row>
    <row r="5" spans="1:8" ht="21">
      <c r="A5" s="43"/>
      <c r="B5" s="43"/>
      <c r="C5" s="43"/>
      <c r="D5" s="52"/>
      <c r="F5" s="54"/>
    </row>
    <row r="6" spans="1:8" ht="25.5">
      <c r="A6" s="44" t="s">
        <v>26</v>
      </c>
      <c r="B6" s="102" t="s">
        <v>27</v>
      </c>
      <c r="C6" s="103" t="s">
        <v>28</v>
      </c>
      <c r="D6" s="51" t="s">
        <v>29</v>
      </c>
      <c r="E6" s="49" t="s">
        <v>23</v>
      </c>
      <c r="F6" s="38"/>
      <c r="G6" s="47" t="s">
        <v>45</v>
      </c>
      <c r="H6" s="56" t="s">
        <v>46</v>
      </c>
    </row>
    <row r="7" spans="1:8">
      <c r="B7" s="75" t="s">
        <v>189</v>
      </c>
      <c r="C7" s="75" t="s">
        <v>190</v>
      </c>
      <c r="D7" s="59" t="str">
        <f t="shared" ref="D7:D52" si="0">B7&amp;" "&amp;LEFT(C7)&amp;" "&amp;RIGHT(C7,4)</f>
        <v>A0W5D2617 G G889</v>
      </c>
      <c r="E7" s="50" t="s">
        <v>105</v>
      </c>
      <c r="G7" s="48">
        <f>VLOOKUP(E7,'Bonos BV LPF 10-2020'!B:J,9,0)</f>
        <v>13148000</v>
      </c>
      <c r="H7" s="57">
        <f>VLOOKUP(E7,'Bonos BV LPF 10-2020'!B:K,10,0)</f>
        <v>0.04</v>
      </c>
    </row>
    <row r="8" spans="1:8">
      <c r="B8" s="61" t="s">
        <v>189</v>
      </c>
      <c r="C8" s="61" t="s">
        <v>191</v>
      </c>
      <c r="D8" s="59" t="str">
        <f t="shared" si="0"/>
        <v>A0W5D2617 G G966</v>
      </c>
      <c r="E8" s="62" t="s">
        <v>105</v>
      </c>
      <c r="G8" s="48">
        <f>VLOOKUP(E8,'Bonos BV LPF 10-2020'!B:J,9,0)</f>
        <v>13148000</v>
      </c>
      <c r="H8" s="57">
        <f>VLOOKUP(E8,'Bonos BV LPF 10-2020'!B:K,10,0)</f>
        <v>0.04</v>
      </c>
    </row>
    <row r="9" spans="1:8">
      <c r="B9" s="75" t="s">
        <v>192</v>
      </c>
      <c r="C9" s="75" t="s">
        <v>194</v>
      </c>
      <c r="D9" s="59" t="str">
        <f t="shared" si="0"/>
        <v>B4S6K3615 G G575</v>
      </c>
      <c r="E9" s="50" t="s">
        <v>82</v>
      </c>
      <c r="G9" s="48">
        <f>VLOOKUP(E9,'Bonos BV LPF 10-2020'!B:J,9,0)</f>
        <v>7766400</v>
      </c>
      <c r="H9" s="57">
        <f>VLOOKUP(E9,'Bonos BV LPF 10-2020'!B:K,10,0)</f>
        <v>0.04</v>
      </c>
    </row>
    <row r="10" spans="1:8">
      <c r="B10" s="110" t="s">
        <v>192</v>
      </c>
      <c r="C10" s="110" t="s">
        <v>193</v>
      </c>
      <c r="D10" s="111" t="str">
        <f t="shared" si="0"/>
        <v>B4S6K3615 G G750</v>
      </c>
      <c r="E10" s="112" t="s">
        <v>82</v>
      </c>
      <c r="G10" s="48">
        <f>VLOOKUP(E10,'Bonos BV LPF 10-2020'!B:J,9,0)</f>
        <v>7766400</v>
      </c>
      <c r="H10" s="57">
        <f>VLOOKUP(E10,'Bonos BV LPF 10-2020'!B:K,10,0)</f>
        <v>0.04</v>
      </c>
    </row>
    <row r="11" spans="1:8">
      <c r="B11" s="110" t="s">
        <v>192</v>
      </c>
      <c r="C11" s="75" t="s">
        <v>255</v>
      </c>
      <c r="D11" s="111" t="str">
        <f t="shared" si="0"/>
        <v>B4S6K3615 G G749</v>
      </c>
      <c r="E11" s="113" t="s">
        <v>81</v>
      </c>
      <c r="G11" s="48">
        <f>VLOOKUP(E11,'Bonos BV LPF 10-2020'!B:J,9,0)</f>
        <v>6998400</v>
      </c>
      <c r="H11" s="57">
        <f>VLOOKUP(E11,'Bonos BV LPF 10-2020'!B:K,10,0)</f>
        <v>0.04</v>
      </c>
    </row>
    <row r="12" spans="1:8">
      <c r="B12" s="75" t="s">
        <v>195</v>
      </c>
      <c r="C12" s="75" t="s">
        <v>196</v>
      </c>
      <c r="D12" s="59" t="str">
        <f t="shared" si="0"/>
        <v>BUC4L5G17 G G015</v>
      </c>
      <c r="E12" s="50" t="s">
        <v>95</v>
      </c>
      <c r="G12" s="48">
        <f>VLOOKUP(E12,'Bonos BV LPF 10-2020'!B:J,9,0)</f>
        <v>21745500</v>
      </c>
      <c r="H12" s="57">
        <f>VLOOKUP(E12,'Bonos BV LPF 10-2020'!B:K,10,0)</f>
        <v>0.04</v>
      </c>
    </row>
    <row r="13" spans="1:8">
      <c r="B13" s="75" t="s">
        <v>197</v>
      </c>
      <c r="C13" s="75" t="s">
        <v>198</v>
      </c>
      <c r="D13" s="59" t="str">
        <f t="shared" si="0"/>
        <v>C4S6E3315 D D346</v>
      </c>
      <c r="E13" s="50" t="s">
        <v>80</v>
      </c>
      <c r="G13" s="48">
        <f>VLOOKUP(E13,'Bonos BV LPF 10-2020'!B:J,9,0)</f>
        <v>6830500</v>
      </c>
      <c r="H13" s="57">
        <f>VLOOKUP(E13,'Bonos BV LPF 10-2020'!B:K,10,0)</f>
        <v>0.04</v>
      </c>
    </row>
    <row r="14" spans="1:8">
      <c r="B14" s="75" t="s">
        <v>199</v>
      </c>
      <c r="C14" s="75" t="s">
        <v>200</v>
      </c>
      <c r="D14" s="59" t="str">
        <f t="shared" si="0"/>
        <v>C7S6K4617 S S272</v>
      </c>
      <c r="E14" s="50" t="s">
        <v>97</v>
      </c>
      <c r="G14" s="48">
        <f>VLOOKUP(E14,'Bonos BV LPF 10-2020'!B:J,9,0)</f>
        <v>9538000</v>
      </c>
      <c r="H14" s="57">
        <f>VLOOKUP(E14,'Bonos BV LPF 10-2020'!B:K,10,0)</f>
        <v>0.04</v>
      </c>
    </row>
    <row r="15" spans="1:8">
      <c r="B15" s="75" t="s">
        <v>199</v>
      </c>
      <c r="C15" s="75" t="s">
        <v>201</v>
      </c>
      <c r="D15" s="59" t="str">
        <f t="shared" si="0"/>
        <v>C7S6K4617 S S300</v>
      </c>
      <c r="E15" s="50" t="s">
        <v>97</v>
      </c>
      <c r="G15" s="48">
        <f>VLOOKUP(E15,'Bonos BV LPF 10-2020'!B:J,9,0)</f>
        <v>9538000</v>
      </c>
      <c r="H15" s="57">
        <f>VLOOKUP(E15,'Bonos BV LPF 10-2020'!B:K,10,0)</f>
        <v>0.04</v>
      </c>
    </row>
    <row r="16" spans="1:8">
      <c r="B16" s="75" t="s">
        <v>199</v>
      </c>
      <c r="C16" s="75" t="s">
        <v>202</v>
      </c>
      <c r="D16" s="59" t="str">
        <f t="shared" si="0"/>
        <v>C7S6K4617 S S277</v>
      </c>
      <c r="E16" s="50" t="s">
        <v>98</v>
      </c>
      <c r="G16" s="48">
        <f>VLOOKUP(E16,'Bonos BV LPF 10-2020'!B:J,9,0)</f>
        <v>10678000</v>
      </c>
      <c r="H16" s="57">
        <f>VLOOKUP(E16,'Bonos BV LPF 10-2020'!B:K,10,0)</f>
        <v>0.04</v>
      </c>
    </row>
    <row r="17" spans="2:8">
      <c r="B17" s="75" t="s">
        <v>203</v>
      </c>
      <c r="C17" s="75" t="s">
        <v>202</v>
      </c>
      <c r="D17" s="59" t="str">
        <f t="shared" si="0"/>
        <v>C7S6K461B S S277</v>
      </c>
      <c r="E17" s="50" t="s">
        <v>99</v>
      </c>
      <c r="G17" s="48">
        <f>VLOOKUP(E17,'Bonos BV LPF 10-2020'!B:J,9,0)</f>
        <v>11343000</v>
      </c>
      <c r="H17" s="57">
        <f>VLOOKUP(E17,'Bonos BV LPF 10-2020'!B:K,10,0)</f>
        <v>0.04</v>
      </c>
    </row>
    <row r="18" spans="2:8">
      <c r="B18" s="75" t="s">
        <v>260</v>
      </c>
      <c r="C18" s="75" t="s">
        <v>261</v>
      </c>
      <c r="D18" s="59" t="str">
        <f t="shared" si="0"/>
        <v>D0S4K4615 D D064</v>
      </c>
      <c r="E18" s="50" t="s">
        <v>258</v>
      </c>
      <c r="G18" s="48">
        <f>VLOOKUP(E18,'Bonos BV LPF 10-2020'!B:J,9,0)</f>
        <v>8540500</v>
      </c>
      <c r="H18" s="57">
        <f>VLOOKUP(E18,'Bonos BV LPF 10-2020'!B:K,10,0)</f>
        <v>0.04</v>
      </c>
    </row>
    <row r="19" spans="2:8">
      <c r="B19" s="75" t="s">
        <v>260</v>
      </c>
      <c r="C19" s="75" t="s">
        <v>262</v>
      </c>
      <c r="D19" s="59" t="str">
        <f t="shared" si="0"/>
        <v>D0S4K4615 G G122</v>
      </c>
      <c r="E19" s="50" t="s">
        <v>259</v>
      </c>
      <c r="G19" s="48">
        <f>VLOOKUP(E19,'Bonos BV LPF 10-2020'!B:J,9,0)</f>
        <v>9110500</v>
      </c>
      <c r="H19" s="57">
        <f>VLOOKUP(E19,'Bonos BV LPF 10-2020'!B:K,10,0)</f>
        <v>0.04</v>
      </c>
    </row>
    <row r="20" spans="2:8">
      <c r="B20" s="75" t="s">
        <v>266</v>
      </c>
      <c r="C20" s="75" t="s">
        <v>267</v>
      </c>
      <c r="D20" s="59" t="str">
        <f t="shared" si="0"/>
        <v>D0S4K461B G G123</v>
      </c>
      <c r="E20" s="75" t="s">
        <v>265</v>
      </c>
      <c r="G20" s="48">
        <f>VLOOKUP(E20,'Bonos BV LPF 10-2020'!B:J,9,0)</f>
        <v>10060500</v>
      </c>
      <c r="H20" s="57">
        <f>VLOOKUP(E20,'Bonos BV LPF 10-2020'!B:K,10,0)</f>
        <v>0.04</v>
      </c>
    </row>
    <row r="21" spans="2:8">
      <c r="B21" s="75" t="s">
        <v>30</v>
      </c>
      <c r="C21" s="75" t="s">
        <v>54</v>
      </c>
      <c r="D21" s="59" t="str">
        <f t="shared" si="0"/>
        <v>D3W52EC57 D DAX0</v>
      </c>
      <c r="E21" s="50" t="s">
        <v>61</v>
      </c>
      <c r="G21" s="48">
        <f>VLOOKUP(E21,'Bonos BV LPF 10-2020'!B:J,9,0)</f>
        <v>17565500</v>
      </c>
      <c r="H21" s="57">
        <f>VLOOKUP(E21,'Bonos BV LPF 10-2020'!B:K,10,0)</f>
        <v>0.04</v>
      </c>
    </row>
    <row r="22" spans="2:8">
      <c r="B22" s="61" t="s">
        <v>30</v>
      </c>
      <c r="C22" s="61" t="s">
        <v>63</v>
      </c>
      <c r="D22" s="59" t="str">
        <f t="shared" si="0"/>
        <v>D3W52EC57 D DBF6</v>
      </c>
      <c r="E22" s="108" t="s">
        <v>61</v>
      </c>
      <c r="G22" s="48">
        <f>VLOOKUP(E22,'Bonos BV LPF 10-2020'!B:J,9,0)</f>
        <v>17565500</v>
      </c>
      <c r="H22" s="57">
        <f>VLOOKUP(E22,'Bonos BV LPF 10-2020'!B:K,10,0)</f>
        <v>0.04</v>
      </c>
    </row>
    <row r="23" spans="2:8">
      <c r="B23" s="61" t="s">
        <v>30</v>
      </c>
      <c r="C23" s="61" t="s">
        <v>66</v>
      </c>
      <c r="D23" s="59" t="str">
        <f t="shared" si="0"/>
        <v>D3W52EC57 D DBHT</v>
      </c>
      <c r="E23" s="62" t="s">
        <v>61</v>
      </c>
      <c r="G23" s="48">
        <f>VLOOKUP(E23,'Bonos BV LPF 10-2020'!B:J,9,0)</f>
        <v>17565500</v>
      </c>
      <c r="H23" s="57">
        <f>VLOOKUP(E23,'Bonos BV LPF 10-2020'!B:K,10,0)</f>
        <v>0.04</v>
      </c>
    </row>
    <row r="24" spans="2:8">
      <c r="B24" s="75" t="s">
        <v>30</v>
      </c>
      <c r="C24" s="75" t="s">
        <v>52</v>
      </c>
      <c r="D24" s="59" t="str">
        <f t="shared" si="0"/>
        <v>D3W52EC57 D DARB</v>
      </c>
      <c r="E24" s="50" t="s">
        <v>62</v>
      </c>
      <c r="G24" s="48">
        <f>VLOOKUP(E24,'Bonos BV LPF 10-2020'!B:J,9,0)</f>
        <v>18990500</v>
      </c>
      <c r="H24" s="57">
        <f>VLOOKUP(E24,'Bonos BV LPF 10-2020'!B:K,10,0)</f>
        <v>0.04</v>
      </c>
    </row>
    <row r="25" spans="2:8">
      <c r="B25" s="75" t="s">
        <v>30</v>
      </c>
      <c r="C25" s="75" t="s">
        <v>67</v>
      </c>
      <c r="D25" s="59" t="str">
        <f t="shared" si="0"/>
        <v>D3W52EC57 D DBHW</v>
      </c>
      <c r="E25" s="50" t="s">
        <v>62</v>
      </c>
      <c r="G25" s="48">
        <f>VLOOKUP(E25,'Bonos BV LPF 10-2020'!B:J,9,0)</f>
        <v>18990500</v>
      </c>
      <c r="H25" s="57">
        <f>VLOOKUP(E25,'Bonos BV LPF 10-2020'!B:K,10,0)</f>
        <v>0.04</v>
      </c>
    </row>
    <row r="26" spans="2:8">
      <c r="B26" s="75" t="s">
        <v>56</v>
      </c>
      <c r="C26" s="75" t="s">
        <v>68</v>
      </c>
      <c r="D26" s="59" t="str">
        <f t="shared" si="0"/>
        <v>D3W52EC5J D DBHX</v>
      </c>
      <c r="E26" s="50" t="s">
        <v>55</v>
      </c>
      <c r="G26" s="48">
        <f>VLOOKUP(E26,'Bonos BV LPF 10-2020'!B:J,9,0)</f>
        <v>20320500</v>
      </c>
      <c r="H26" s="57">
        <f>VLOOKUP(E26,'Bonos BV LPF 10-2020'!B:K,10,0)</f>
        <v>0.04</v>
      </c>
    </row>
    <row r="27" spans="2:8">
      <c r="B27" s="75" t="s">
        <v>204</v>
      </c>
      <c r="C27" s="75" t="s">
        <v>205</v>
      </c>
      <c r="D27" s="59" t="str">
        <f t="shared" si="0"/>
        <v>D3W52EC5K G GDN2</v>
      </c>
      <c r="E27" s="50" t="s">
        <v>110</v>
      </c>
      <c r="G27" s="48">
        <f>VLOOKUP(E27,'Bonos BV LPF 10-2020'!B:J,9,0)</f>
        <v>25070500</v>
      </c>
      <c r="H27" s="57">
        <f>VLOOKUP(E27,'Bonos BV LPF 10-2020'!B:K,10,0)</f>
        <v>0.04</v>
      </c>
    </row>
    <row r="28" spans="2:8">
      <c r="B28" s="75" t="s">
        <v>206</v>
      </c>
      <c r="C28" s="75" t="s">
        <v>67</v>
      </c>
      <c r="D28" s="59" t="str">
        <f t="shared" si="0"/>
        <v>D3W52G617 D DBHW</v>
      </c>
      <c r="E28" s="50" t="s">
        <v>107</v>
      </c>
      <c r="G28" s="48">
        <f>VLOOKUP(E28,'Bonos BV LPF 10-2020'!B:J,9,0)</f>
        <v>15665500</v>
      </c>
      <c r="H28" s="57">
        <f>VLOOKUP(E28,'Bonos BV LPF 10-2020'!B:K,10,0)</f>
        <v>0.04</v>
      </c>
    </row>
    <row r="29" spans="2:8">
      <c r="B29" s="61" t="s">
        <v>207</v>
      </c>
      <c r="C29" s="61" t="s">
        <v>208</v>
      </c>
      <c r="D29" s="59" t="str">
        <f t="shared" si="0"/>
        <v>D3W52G618 D DBF7</v>
      </c>
      <c r="E29" s="62" t="s">
        <v>106</v>
      </c>
      <c r="G29" s="48">
        <f>VLOOKUP(E29,'Bonos BV LPF 10-2020'!B:J,9,0)</f>
        <v>16235500</v>
      </c>
      <c r="H29" s="57">
        <f>VLOOKUP(E29,'Bonos BV LPF 10-2020'!B:K,10,0)</f>
        <v>0.04</v>
      </c>
    </row>
    <row r="30" spans="2:8">
      <c r="B30" s="61" t="s">
        <v>207</v>
      </c>
      <c r="C30" s="61" t="s">
        <v>209</v>
      </c>
      <c r="D30" s="59" t="str">
        <f t="shared" si="0"/>
        <v>D3W52G618 D DBHV</v>
      </c>
      <c r="E30" s="62" t="s">
        <v>106</v>
      </c>
      <c r="G30" s="48">
        <f>VLOOKUP(E30,'Bonos BV LPF 10-2020'!B:J,9,0)</f>
        <v>16235500</v>
      </c>
      <c r="H30" s="57">
        <f>VLOOKUP(E30,'Bonos BV LPF 10-2020'!B:K,10,0)</f>
        <v>0.04</v>
      </c>
    </row>
    <row r="31" spans="2:8">
      <c r="B31" s="75" t="s">
        <v>210</v>
      </c>
      <c r="C31" s="75" t="s">
        <v>54</v>
      </c>
      <c r="D31" s="59" t="str">
        <f t="shared" si="0"/>
        <v>D3W52G61F D DAX0</v>
      </c>
      <c r="E31" s="50" t="s">
        <v>108</v>
      </c>
      <c r="G31" s="48">
        <f>VLOOKUP(E31,'Bonos BV LPF 10-2020'!B:J,9,0)</f>
        <v>15760500</v>
      </c>
      <c r="H31" s="57">
        <f>VLOOKUP(E31,'Bonos BV LPF 10-2020'!B:K,10,0)</f>
        <v>0.04</v>
      </c>
    </row>
    <row r="32" spans="2:8">
      <c r="B32" s="61" t="s">
        <v>210</v>
      </c>
      <c r="C32" s="61" t="s">
        <v>63</v>
      </c>
      <c r="D32" s="59" t="str">
        <f t="shared" si="0"/>
        <v>D3W52G61F D DBF6</v>
      </c>
      <c r="E32" s="108" t="s">
        <v>108</v>
      </c>
      <c r="G32" s="48">
        <f>VLOOKUP(E32,'Bonos BV LPF 10-2020'!B:J,9,0)</f>
        <v>15760500</v>
      </c>
      <c r="H32" s="57">
        <f>VLOOKUP(E32,'Bonos BV LPF 10-2020'!B:K,10,0)</f>
        <v>0.04</v>
      </c>
    </row>
    <row r="33" spans="2:8">
      <c r="B33" s="61" t="s">
        <v>210</v>
      </c>
      <c r="C33" s="61" t="s">
        <v>66</v>
      </c>
      <c r="D33" s="59" t="str">
        <f t="shared" si="0"/>
        <v>D3W52G61F D DBHT</v>
      </c>
      <c r="E33" s="62" t="s">
        <v>108</v>
      </c>
      <c r="G33" s="48">
        <f>VLOOKUP(E33,'Bonos BV LPF 10-2020'!B:J,9,0)</f>
        <v>15760500</v>
      </c>
      <c r="H33" s="57">
        <f>VLOOKUP(E33,'Bonos BV LPF 10-2020'!B:K,10,0)</f>
        <v>0.04</v>
      </c>
    </row>
    <row r="34" spans="2:8">
      <c r="B34" s="75" t="s">
        <v>210</v>
      </c>
      <c r="C34" s="75" t="s">
        <v>53</v>
      </c>
      <c r="D34" s="59" t="str">
        <f t="shared" si="0"/>
        <v>D3W52G61F D DARC</v>
      </c>
      <c r="E34" s="50" t="s">
        <v>109</v>
      </c>
      <c r="G34" s="48">
        <f>VLOOKUP(E34,'Bonos BV LPF 10-2020'!B:J,9,0)</f>
        <v>17090500</v>
      </c>
      <c r="H34" s="57">
        <f>VLOOKUP(E34,'Bonos BV LPF 10-2020'!B:K,10,0)</f>
        <v>0.04</v>
      </c>
    </row>
    <row r="35" spans="2:8">
      <c r="B35" s="75" t="s">
        <v>210</v>
      </c>
      <c r="C35" s="75" t="s">
        <v>68</v>
      </c>
      <c r="D35" s="59" t="str">
        <f t="shared" si="0"/>
        <v>D3W52G61F D DBHX</v>
      </c>
      <c r="E35" s="50" t="s">
        <v>109</v>
      </c>
      <c r="G35" s="48">
        <f>VLOOKUP(E35,'Bonos BV LPF 10-2020'!B:J,9,0)</f>
        <v>17090500</v>
      </c>
      <c r="H35" s="57">
        <f>VLOOKUP(E35,'Bonos BV LPF 10-2020'!B:K,10,0)</f>
        <v>0.04</v>
      </c>
    </row>
    <row r="36" spans="2:8">
      <c r="B36" s="75" t="s">
        <v>211</v>
      </c>
      <c r="C36" s="75" t="s">
        <v>212</v>
      </c>
      <c r="D36" s="59" t="str">
        <f t="shared" si="0"/>
        <v>F2S4D2617 G GCX8</v>
      </c>
      <c r="E36" s="50" t="s">
        <v>86</v>
      </c>
      <c r="G36" s="48">
        <f>VLOOKUP(E36,'Bonos BV LPF 10-2020'!B:J,9,0)</f>
        <v>12293000</v>
      </c>
      <c r="H36" s="57">
        <f>VLOOKUP(E36,'Bonos BV LPF 10-2020'!B:K,10,0)</f>
        <v>0.04</v>
      </c>
    </row>
    <row r="37" spans="2:8">
      <c r="B37" s="75" t="s">
        <v>211</v>
      </c>
      <c r="C37" s="75" t="s">
        <v>213</v>
      </c>
      <c r="D37" s="59" t="str">
        <f t="shared" si="0"/>
        <v>F2S4D2617 G GCRZ</v>
      </c>
      <c r="E37" s="50" t="s">
        <v>86</v>
      </c>
      <c r="G37" s="48">
        <f>VLOOKUP(E37,'Bonos BV LPF 10-2020'!B:J,9,0)</f>
        <v>12293000</v>
      </c>
      <c r="H37" s="57">
        <f>VLOOKUP(E37,'Bonos BV LPF 10-2020'!B:K,10,0)</f>
        <v>0.04</v>
      </c>
    </row>
    <row r="38" spans="2:8">
      <c r="B38" s="75" t="s">
        <v>214</v>
      </c>
      <c r="C38" s="75" t="s">
        <v>215</v>
      </c>
      <c r="D38" s="59" t="str">
        <f t="shared" si="0"/>
        <v>F2S4D261F G GCX3</v>
      </c>
      <c r="E38" s="50" t="s">
        <v>87</v>
      </c>
      <c r="G38" s="48">
        <f>VLOOKUP(E38,'Bonos BV LPF 10-2020'!B:J,9,0)</f>
        <v>14145500</v>
      </c>
      <c r="H38" s="57">
        <f>VLOOKUP(E38,'Bonos BV LPF 10-2020'!B:K,10,0)</f>
        <v>0.04</v>
      </c>
    </row>
    <row r="39" spans="2:8">
      <c r="B39" s="75" t="s">
        <v>75</v>
      </c>
      <c r="C39" s="75" t="s">
        <v>76</v>
      </c>
      <c r="D39" s="59" t="str">
        <f t="shared" si="0"/>
        <v>G7S6ZEZ7Z G GAIN</v>
      </c>
      <c r="E39" s="50" t="s">
        <v>74</v>
      </c>
      <c r="G39" s="48">
        <f>VLOOKUP(E39,'Bonos BV LPF 10-2020'!B:J,9,0)</f>
        <v>27065500</v>
      </c>
      <c r="H39" s="57">
        <f>VLOOKUP(E39,'Bonos BV LPF 10-2020'!B:K,10,0)</f>
        <v>0.04</v>
      </c>
    </row>
    <row r="40" spans="2:8">
      <c r="B40" s="75" t="s">
        <v>75</v>
      </c>
      <c r="C40" s="75" t="s">
        <v>77</v>
      </c>
      <c r="D40" s="59" t="str">
        <f t="shared" si="0"/>
        <v>G7S6ZEZ7Z G G760</v>
      </c>
      <c r="E40" s="50" t="s">
        <v>74</v>
      </c>
      <c r="G40" s="48">
        <f>VLOOKUP(E40,'Bonos BV LPF 10-2020'!B:J,9,0)</f>
        <v>27065500</v>
      </c>
      <c r="H40" s="57">
        <f>VLOOKUP(E40,'Bonos BV LPF 10-2020'!B:K,10,0)</f>
        <v>0.04</v>
      </c>
    </row>
    <row r="41" spans="2:8">
      <c r="B41" s="75" t="s">
        <v>216</v>
      </c>
      <c r="C41" s="75" t="s">
        <v>217</v>
      </c>
      <c r="D41" s="59" t="str">
        <f t="shared" si="0"/>
        <v>G8S4J7A1J G G221</v>
      </c>
      <c r="E41" s="50" t="s">
        <v>121</v>
      </c>
      <c r="G41" s="48">
        <f>VLOOKUP(E41,'Bonos BV LPF 10-2020'!B:J,9,0)</f>
        <v>26400500</v>
      </c>
      <c r="H41" s="57">
        <f>VLOOKUP(E41,'Bonos BV LPF 10-2020'!B:K,10,0)</f>
        <v>0.04</v>
      </c>
    </row>
    <row r="42" spans="2:8">
      <c r="B42" s="75" t="s">
        <v>256</v>
      </c>
      <c r="C42" s="75" t="s">
        <v>257</v>
      </c>
      <c r="D42" s="59" t="str">
        <f t="shared" si="0"/>
        <v>GDB96B857 G GLT5</v>
      </c>
      <c r="E42" s="50" t="s">
        <v>122</v>
      </c>
      <c r="G42" s="48">
        <f>VLOOKUP(E42,'Bonos BV LPF 10-2020'!B:J,9,0)</f>
        <v>21694295</v>
      </c>
      <c r="H42" s="57">
        <f>VLOOKUP(E42,'Bonos BV LPF 10-2020'!B:K,10,0)</f>
        <v>0.04</v>
      </c>
    </row>
    <row r="43" spans="2:8">
      <c r="B43" s="75" t="s">
        <v>218</v>
      </c>
      <c r="C43" s="75" t="s">
        <v>219</v>
      </c>
      <c r="D43" s="59" t="str">
        <f t="shared" si="0"/>
        <v>GDB96B85D G GLSR</v>
      </c>
      <c r="E43" s="50" t="s">
        <v>123</v>
      </c>
      <c r="G43" s="48">
        <f>VLOOKUP(E43,'Bonos BV LPF 10-2020'!B:J,9,0)</f>
        <v>23955295</v>
      </c>
      <c r="H43" s="57">
        <f>VLOOKUP(E43,'Bonos BV LPF 10-2020'!B:K,10,0)</f>
        <v>0.04</v>
      </c>
    </row>
    <row r="44" spans="2:8">
      <c r="B44" s="75" t="s">
        <v>220</v>
      </c>
      <c r="C44" s="75" t="s">
        <v>221</v>
      </c>
      <c r="D44" s="59" t="str">
        <f t="shared" si="0"/>
        <v>J3C42G617 D D342</v>
      </c>
      <c r="E44" s="50" t="s">
        <v>89</v>
      </c>
      <c r="G44" s="48">
        <f>VLOOKUP(E44,'Bonos BV LPF 10-2020'!B:J,9,0)</f>
        <v>14715500</v>
      </c>
      <c r="H44" s="57">
        <f>VLOOKUP(E44,'Bonos BV LPF 10-2020'!B:K,10,0)</f>
        <v>0.04</v>
      </c>
    </row>
    <row r="45" spans="2:8">
      <c r="B45" s="75" t="s">
        <v>220</v>
      </c>
      <c r="C45" s="75" t="s">
        <v>222</v>
      </c>
      <c r="D45" s="59" t="str">
        <f t="shared" si="0"/>
        <v>J3C42G617 D D325</v>
      </c>
      <c r="E45" s="50" t="s">
        <v>89</v>
      </c>
      <c r="G45" s="48">
        <f>VLOOKUP(E45,'Bonos BV LPF 10-2020'!B:J,9,0)</f>
        <v>14715500</v>
      </c>
      <c r="H45" s="57">
        <f>VLOOKUP(E45,'Bonos BV LPF 10-2020'!B:K,10,0)</f>
        <v>0.04</v>
      </c>
    </row>
    <row r="46" spans="2:8">
      <c r="B46" s="75" t="s">
        <v>223</v>
      </c>
      <c r="C46" s="75" t="s">
        <v>224</v>
      </c>
      <c r="D46" s="59" t="str">
        <f t="shared" si="0"/>
        <v>J3C42G61F D D343</v>
      </c>
      <c r="E46" s="50" t="s">
        <v>90</v>
      </c>
      <c r="G46" s="48">
        <f>VLOOKUP(E46,'Bonos BV LPF 10-2020'!B:J,9,0)</f>
        <v>15665500</v>
      </c>
      <c r="H46" s="57">
        <f>VLOOKUP(E46,'Bonos BV LPF 10-2020'!B:K,10,0)</f>
        <v>0.04</v>
      </c>
    </row>
    <row r="47" spans="2:8">
      <c r="B47" s="75" t="s">
        <v>223</v>
      </c>
      <c r="C47" s="75" t="s">
        <v>225</v>
      </c>
      <c r="D47" s="59" t="str">
        <f t="shared" si="0"/>
        <v>J3C42G61F D D326</v>
      </c>
      <c r="E47" s="50" t="s">
        <v>90</v>
      </c>
      <c r="G47" s="48">
        <f>VLOOKUP(E47,'Bonos BV LPF 10-2020'!B:J,9,0)</f>
        <v>15665500</v>
      </c>
      <c r="H47" s="57">
        <f>VLOOKUP(E47,'Bonos BV LPF 10-2020'!B:K,10,0)</f>
        <v>0.04</v>
      </c>
    </row>
    <row r="48" spans="2:8">
      <c r="B48" s="75" t="s">
        <v>226</v>
      </c>
      <c r="C48" s="75" t="s">
        <v>227</v>
      </c>
      <c r="D48" s="59" t="str">
        <f t="shared" si="0"/>
        <v>J3C4D2G1U G G499</v>
      </c>
      <c r="E48" s="50" t="s">
        <v>92</v>
      </c>
      <c r="G48" s="48">
        <f>VLOOKUP(E48,'Bonos BV LPF 10-2020'!B:J,9,0)</f>
        <v>18990500</v>
      </c>
      <c r="H48" s="57">
        <f>VLOOKUP(E48,'Bonos BV LPF 10-2020'!B:K,10,0)</f>
        <v>0.04</v>
      </c>
    </row>
    <row r="49" spans="2:8">
      <c r="B49" s="75" t="s">
        <v>226</v>
      </c>
      <c r="C49" s="75" t="s">
        <v>228</v>
      </c>
      <c r="D49" s="59" t="str">
        <f t="shared" si="0"/>
        <v>J3C4D2G1U G G498</v>
      </c>
      <c r="E49" s="50" t="s">
        <v>91</v>
      </c>
      <c r="G49" s="48">
        <f>VLOOKUP(E49,'Bonos BV LPF 10-2020'!B:J,9,0)</f>
        <v>18990500</v>
      </c>
      <c r="H49" s="57">
        <f>VLOOKUP(E49,'Bonos BV LPF 10-2020'!B:K,10,0)</f>
        <v>0.04</v>
      </c>
    </row>
    <row r="50" spans="2:8">
      <c r="B50" s="75" t="s">
        <v>229</v>
      </c>
      <c r="C50" s="75" t="s">
        <v>230</v>
      </c>
      <c r="D50" s="59" t="str">
        <f t="shared" si="0"/>
        <v>S0S6L5G17 G G946</v>
      </c>
      <c r="E50" s="50" t="s">
        <v>94</v>
      </c>
      <c r="G50" s="48">
        <f>VLOOKUP(E50,'Bonos BV LPF 10-2020'!B:J,9,0)</f>
        <v>23170500</v>
      </c>
      <c r="H50" s="57">
        <f>VLOOKUP(E50,'Bonos BV LPF 10-2020'!B:K,10,0)</f>
        <v>0.04</v>
      </c>
    </row>
    <row r="51" spans="2:8">
      <c r="B51" s="75" t="s">
        <v>229</v>
      </c>
      <c r="C51" s="75" t="s">
        <v>231</v>
      </c>
      <c r="D51" s="59" t="str">
        <f t="shared" si="0"/>
        <v>S0S6L5G17 G GBB6</v>
      </c>
      <c r="E51" s="50" t="s">
        <v>94</v>
      </c>
      <c r="G51" s="48">
        <f>VLOOKUP(E51,'Bonos BV LPF 10-2020'!B:J,9,0)</f>
        <v>23170500</v>
      </c>
      <c r="H51" s="57">
        <f>VLOOKUP(E51,'Bonos BV LPF 10-2020'!B:K,10,0)</f>
        <v>0.04</v>
      </c>
    </row>
    <row r="52" spans="2:8">
      <c r="B52" s="75" t="s">
        <v>232</v>
      </c>
      <c r="C52" s="75" t="s">
        <v>233</v>
      </c>
      <c r="D52" s="59" t="str">
        <f t="shared" si="0"/>
        <v>S1W72FC57 D D525</v>
      </c>
      <c r="E52" s="50" t="s">
        <v>115</v>
      </c>
      <c r="G52" s="48">
        <f>VLOOKUP(E52,'Bonos BV LPF 10-2020'!B:J,9,0)</f>
        <v>21650500</v>
      </c>
      <c r="H52" s="57">
        <f>VLOOKUP(E52,'Bonos BV LPF 10-2020'!B:K,10,0)</f>
        <v>0.04</v>
      </c>
    </row>
    <row r="53" spans="2:8">
      <c r="B53" s="110" t="s">
        <v>232</v>
      </c>
      <c r="C53" s="110" t="s">
        <v>234</v>
      </c>
      <c r="D53" s="111" t="str">
        <f t="shared" ref="D53:D75" si="1">B53&amp;" "&amp;LEFT(C53)&amp;" "&amp;RIGHT(C53,4)</f>
        <v>S1W72FC57 D DAC0</v>
      </c>
      <c r="E53" s="112" t="s">
        <v>115</v>
      </c>
      <c r="G53" s="48">
        <f>VLOOKUP(E53,'Bonos BV LPF 10-2020'!B:J,9,0)</f>
        <v>21650500</v>
      </c>
      <c r="H53" s="57">
        <f>VLOOKUP(E53,'Bonos BV LPF 10-2020'!B:K,10,0)</f>
        <v>0.04</v>
      </c>
    </row>
    <row r="54" spans="2:8">
      <c r="B54" s="75" t="s">
        <v>235</v>
      </c>
      <c r="C54" s="75" t="s">
        <v>236</v>
      </c>
      <c r="D54" s="59" t="str">
        <f t="shared" si="1"/>
        <v>S1W72FC5J D D526</v>
      </c>
      <c r="E54" s="50" t="s">
        <v>116</v>
      </c>
      <c r="G54" s="48">
        <f>VLOOKUP(E54,'Bonos BV LPF 10-2020'!B:J,9,0)</f>
        <v>23360500</v>
      </c>
      <c r="H54" s="57">
        <f>VLOOKUP(E54,'Bonos BV LPF 10-2020'!B:K,10,0)</f>
        <v>0.04</v>
      </c>
    </row>
    <row r="55" spans="2:8">
      <c r="B55" s="110" t="s">
        <v>235</v>
      </c>
      <c r="C55" s="110" t="s">
        <v>237</v>
      </c>
      <c r="D55" s="111" t="str">
        <f t="shared" si="1"/>
        <v>S1W72FC5J D DAC1</v>
      </c>
      <c r="E55" s="112" t="s">
        <v>116</v>
      </c>
      <c r="G55" s="48">
        <f>VLOOKUP(E55,'Bonos BV LPF 10-2020'!B:J,9,0)</f>
        <v>23360500</v>
      </c>
      <c r="H55" s="57">
        <f>VLOOKUP(E55,'Bonos BV LPF 10-2020'!B:K,10,0)</f>
        <v>0.04</v>
      </c>
    </row>
    <row r="56" spans="2:8">
      <c r="B56" s="75" t="s">
        <v>235</v>
      </c>
      <c r="C56" s="75" t="s">
        <v>238</v>
      </c>
      <c r="D56" s="59" t="str">
        <f t="shared" si="1"/>
        <v>S1W72FC5J G GAIO</v>
      </c>
      <c r="E56" s="50" t="s">
        <v>117</v>
      </c>
      <c r="G56" s="48">
        <f>VLOOKUP(E56,'Bonos BV LPF 10-2020'!B:J,9,0)</f>
        <v>23930500</v>
      </c>
      <c r="H56" s="57">
        <f>VLOOKUP(E56,'Bonos BV LPF 10-2020'!B:K,10,0)</f>
        <v>0.04</v>
      </c>
    </row>
    <row r="57" spans="2:8">
      <c r="B57" s="75" t="s">
        <v>235</v>
      </c>
      <c r="C57" s="75" t="s">
        <v>240</v>
      </c>
      <c r="D57" s="59" t="str">
        <f t="shared" si="1"/>
        <v>S1W72FC5J G GFF2</v>
      </c>
      <c r="E57" s="50" t="s">
        <v>117</v>
      </c>
      <c r="G57" s="48">
        <f>VLOOKUP(E57,'Bonos BV LPF 10-2020'!B:J,9,0)</f>
        <v>23930500</v>
      </c>
      <c r="H57" s="57">
        <f>VLOOKUP(E57,'Bonos BV LPF 10-2020'!B:K,10,0)</f>
        <v>0.04</v>
      </c>
    </row>
    <row r="58" spans="2:8">
      <c r="B58" s="75" t="s">
        <v>241</v>
      </c>
      <c r="C58" s="75" t="s">
        <v>242</v>
      </c>
      <c r="D58" s="59" t="str">
        <f t="shared" si="1"/>
        <v>S1W72FC5K G GFF3</v>
      </c>
      <c r="E58" s="50" t="s">
        <v>119</v>
      </c>
      <c r="G58" s="48">
        <f>VLOOKUP(E58,'Bonos BV LPF 10-2020'!B:J,9,0)</f>
        <v>29725500</v>
      </c>
      <c r="H58" s="57">
        <f>VLOOKUP(E58,'Bonos BV LPF 10-2020'!B:K,10,0)</f>
        <v>0.04</v>
      </c>
    </row>
    <row r="59" spans="2:8">
      <c r="B59" s="75" t="s">
        <v>241</v>
      </c>
      <c r="C59" s="75" t="s">
        <v>243</v>
      </c>
      <c r="D59" s="59" t="str">
        <f t="shared" si="1"/>
        <v>S1W72FC5K G GAHG</v>
      </c>
      <c r="E59" s="50" t="s">
        <v>119</v>
      </c>
      <c r="G59" s="48">
        <f>VLOOKUP(E59,'Bonos BV LPF 10-2020'!B:J,9,0)</f>
        <v>29725500</v>
      </c>
      <c r="H59" s="57">
        <f>VLOOKUP(E59,'Bonos BV LPF 10-2020'!B:K,10,0)</f>
        <v>0.04</v>
      </c>
    </row>
    <row r="60" spans="2:8">
      <c r="B60" s="75" t="s">
        <v>241</v>
      </c>
      <c r="C60" s="75" t="s">
        <v>240</v>
      </c>
      <c r="D60" s="59" t="str">
        <f t="shared" si="1"/>
        <v>S1W72FC5K G GFF2</v>
      </c>
      <c r="E60" s="50" t="s">
        <v>118</v>
      </c>
      <c r="G60" s="48">
        <f>VLOOKUP(E60,'Bonos BV LPF 10-2020'!B:J,9,0)</f>
        <v>25355500</v>
      </c>
      <c r="H60" s="57">
        <f>VLOOKUP(E60,'Bonos BV LPF 10-2020'!B:K,10,0)</f>
        <v>0.04</v>
      </c>
    </row>
    <row r="61" spans="2:8">
      <c r="B61" s="75" t="s">
        <v>241</v>
      </c>
      <c r="C61" s="75" t="s">
        <v>239</v>
      </c>
      <c r="D61" s="59" t="str">
        <f t="shared" si="1"/>
        <v>S1W72FC5K G GFF1</v>
      </c>
      <c r="E61" s="50" t="s">
        <v>118</v>
      </c>
      <c r="G61" s="48">
        <f>VLOOKUP(E61,'Bonos BV LPF 10-2020'!B:J,9,0)</f>
        <v>25355500</v>
      </c>
      <c r="H61" s="57">
        <f>VLOOKUP(E61,'Bonos BV LPF 10-2020'!B:K,10,0)</f>
        <v>0.04</v>
      </c>
    </row>
    <row r="62" spans="2:8">
      <c r="B62" s="75" t="s">
        <v>241</v>
      </c>
      <c r="C62" s="75" t="s">
        <v>238</v>
      </c>
      <c r="D62" s="59" t="str">
        <f t="shared" si="1"/>
        <v>S1W72FC5K G GAIO</v>
      </c>
      <c r="E62" s="50" t="s">
        <v>118</v>
      </c>
      <c r="G62" s="48">
        <f>VLOOKUP(E62,'Bonos BV LPF 10-2020'!B:J,9,0)</f>
        <v>25355500</v>
      </c>
      <c r="H62" s="57">
        <f>VLOOKUP(E62,'Bonos BV LPF 10-2020'!B:K,10,0)</f>
        <v>0.04</v>
      </c>
    </row>
    <row r="63" spans="2:8">
      <c r="B63" s="75" t="s">
        <v>244</v>
      </c>
      <c r="C63" s="75" t="s">
        <v>236</v>
      </c>
      <c r="D63" s="59" t="str">
        <f t="shared" si="1"/>
        <v>S1W7L661F D D526</v>
      </c>
      <c r="E63" s="50" t="s">
        <v>112</v>
      </c>
      <c r="G63" s="48">
        <f>VLOOKUP(E63,'Bonos BV LPF 10-2020'!B:J,9,0)</f>
        <v>20510500</v>
      </c>
      <c r="H63" s="57">
        <f>VLOOKUP(E63,'Bonos BV LPF 10-2020'!B:K,10,0)</f>
        <v>0.04</v>
      </c>
    </row>
    <row r="64" spans="2:8">
      <c r="B64" s="61" t="s">
        <v>244</v>
      </c>
      <c r="C64" s="61" t="s">
        <v>237</v>
      </c>
      <c r="D64" s="59" t="str">
        <f t="shared" si="1"/>
        <v>S1W7L661F D DAC1</v>
      </c>
      <c r="E64" s="108" t="s">
        <v>112</v>
      </c>
      <c r="G64" s="48">
        <f>VLOOKUP(E64,'Bonos BV LPF 10-2020'!B:J,9,0)</f>
        <v>20510500</v>
      </c>
      <c r="H64" s="57">
        <f>VLOOKUP(E64,'Bonos BV LPF 10-2020'!B:K,10,0)</f>
        <v>0.04</v>
      </c>
    </row>
    <row r="65" spans="2:8">
      <c r="B65" s="75" t="s">
        <v>244</v>
      </c>
      <c r="C65" s="75" t="s">
        <v>238</v>
      </c>
      <c r="D65" s="59" t="str">
        <f t="shared" si="1"/>
        <v>S1W7L661F G GAIO</v>
      </c>
      <c r="E65" s="50" t="s">
        <v>113</v>
      </c>
      <c r="G65" s="48">
        <f>VLOOKUP(E65,'Bonos BV LPF 10-2020'!B:J,9,0)</f>
        <v>21650500</v>
      </c>
      <c r="H65" s="57">
        <f>VLOOKUP(E65,'Bonos BV LPF 10-2020'!B:K,10,0)</f>
        <v>0.04</v>
      </c>
    </row>
    <row r="66" spans="2:8">
      <c r="B66" s="75" t="s">
        <v>244</v>
      </c>
      <c r="C66" s="75" t="s">
        <v>240</v>
      </c>
      <c r="D66" s="59" t="str">
        <f t="shared" si="1"/>
        <v>S1W7L661F G GFF2</v>
      </c>
      <c r="E66" s="50" t="s">
        <v>113</v>
      </c>
      <c r="G66" s="48">
        <f>VLOOKUP(E66,'Bonos BV LPF 10-2020'!B:J,9,0)</f>
        <v>21650500</v>
      </c>
      <c r="H66" s="57">
        <f>VLOOKUP(E66,'Bonos BV LPF 10-2020'!B:K,10,0)</f>
        <v>0.04</v>
      </c>
    </row>
    <row r="67" spans="2:8">
      <c r="B67" s="75" t="s">
        <v>244</v>
      </c>
      <c r="C67" s="75" t="s">
        <v>239</v>
      </c>
      <c r="D67" s="59" t="str">
        <f t="shared" si="1"/>
        <v>S1W7L661F G GFF1</v>
      </c>
      <c r="E67" s="50" t="s">
        <v>113</v>
      </c>
      <c r="G67" s="48">
        <f>VLOOKUP(E67,'Bonos BV LPF 10-2020'!B:J,9,0)</f>
        <v>21650500</v>
      </c>
      <c r="H67" s="57">
        <f>VLOOKUP(E67,'Bonos BV LPF 10-2020'!B:K,10,0)</f>
        <v>0.04</v>
      </c>
    </row>
    <row r="68" spans="2:8">
      <c r="B68" s="75" t="s">
        <v>245</v>
      </c>
      <c r="C68" s="75" t="s">
        <v>240</v>
      </c>
      <c r="D68" s="59" t="str">
        <f t="shared" si="1"/>
        <v>S1W7L661G G GFF2</v>
      </c>
      <c r="E68" s="50" t="s">
        <v>114</v>
      </c>
      <c r="G68" s="48">
        <f>VLOOKUP(E68,'Bonos BV LPF 10-2020'!B:J,9,0)</f>
        <v>22600500</v>
      </c>
      <c r="H68" s="57">
        <f>VLOOKUP(E68,'Bonos BV LPF 10-2020'!B:K,10,0)</f>
        <v>0.04</v>
      </c>
    </row>
    <row r="69" spans="2:8">
      <c r="B69" s="75" t="s">
        <v>245</v>
      </c>
      <c r="C69" s="75" t="s">
        <v>238</v>
      </c>
      <c r="D69" s="59" t="str">
        <f t="shared" si="1"/>
        <v>S1W7L661G G GAIO</v>
      </c>
      <c r="E69" s="50" t="s">
        <v>114</v>
      </c>
      <c r="G69" s="48">
        <f>VLOOKUP(E69,'Bonos BV LPF 10-2020'!B:J,9,0)</f>
        <v>22600500</v>
      </c>
      <c r="H69" s="57">
        <f>VLOOKUP(E69,'Bonos BV LPF 10-2020'!B:K,10,0)</f>
        <v>0.04</v>
      </c>
    </row>
    <row r="70" spans="2:8">
      <c r="B70" s="75" t="s">
        <v>246</v>
      </c>
      <c r="C70" s="75" t="s">
        <v>247</v>
      </c>
      <c r="D70" s="59" t="str">
        <f t="shared" si="1"/>
        <v>SBS4K4617 D DAPG</v>
      </c>
      <c r="E70" s="50" t="s">
        <v>84</v>
      </c>
      <c r="G70" s="48">
        <f>VLOOKUP(E70,'Bonos BV LPF 10-2020'!B:J,9,0)</f>
        <v>9686400</v>
      </c>
      <c r="H70" s="57">
        <f>VLOOKUP(E70,'Bonos BV LPF 10-2020'!B:K,10,0)</f>
        <v>0.04</v>
      </c>
    </row>
    <row r="71" spans="2:8">
      <c r="B71" s="75" t="s">
        <v>248</v>
      </c>
      <c r="C71" s="75" t="s">
        <v>250</v>
      </c>
      <c r="D71" s="59" t="str">
        <f t="shared" si="1"/>
        <v>SNW5D2617 G G373</v>
      </c>
      <c r="E71" s="50" t="s">
        <v>101</v>
      </c>
      <c r="G71" s="48">
        <f>VLOOKUP(E71,'Bonos BV LPF 10-2020'!B:J,9,0)</f>
        <v>12245500</v>
      </c>
      <c r="H71" s="57">
        <f>VLOOKUP(E71,'Bonos BV LPF 10-2020'!B:K,10,0)</f>
        <v>0.04</v>
      </c>
    </row>
    <row r="72" spans="2:8">
      <c r="B72" s="75" t="s">
        <v>248</v>
      </c>
      <c r="C72" s="75" t="s">
        <v>249</v>
      </c>
      <c r="D72" s="59" t="str">
        <f t="shared" si="1"/>
        <v>SNW5D2617 G G452</v>
      </c>
      <c r="E72" s="50" t="s">
        <v>101</v>
      </c>
      <c r="G72" s="48">
        <f>VLOOKUP(E72,'Bonos BV LPF 10-2020'!B:J,9,0)</f>
        <v>12245500</v>
      </c>
      <c r="H72" s="57">
        <f>VLOOKUP(E72,'Bonos BV LPF 10-2020'!B:K,10,0)</f>
        <v>0.04</v>
      </c>
    </row>
    <row r="73" spans="2:8">
      <c r="B73" s="75" t="s">
        <v>251</v>
      </c>
      <c r="C73" s="75" t="s">
        <v>253</v>
      </c>
      <c r="D73" s="59" t="str">
        <f t="shared" si="1"/>
        <v>SNW5D261F G G454</v>
      </c>
      <c r="E73" s="50" t="s">
        <v>103</v>
      </c>
      <c r="G73" s="48">
        <f>VLOOKUP(E73,'Bonos BV LPF 10-2020'!B:J,9,0)</f>
        <v>13955500</v>
      </c>
      <c r="H73" s="57">
        <f>VLOOKUP(E73,'Bonos BV LPF 10-2020'!B:K,10,0)</f>
        <v>0.04</v>
      </c>
    </row>
    <row r="74" spans="2:8">
      <c r="B74" s="75" t="s">
        <v>251</v>
      </c>
      <c r="C74" s="75" t="s">
        <v>252</v>
      </c>
      <c r="D74" s="59" t="str">
        <f t="shared" si="1"/>
        <v>SNW5D261F G G379</v>
      </c>
      <c r="E74" s="50" t="s">
        <v>103</v>
      </c>
      <c r="G74" s="48">
        <f>VLOOKUP(E74,'Bonos BV LPF 10-2020'!B:J,9,0)</f>
        <v>13955500</v>
      </c>
      <c r="H74" s="57">
        <f>VLOOKUP(E74,'Bonos BV LPF 10-2020'!B:K,10,0)</f>
        <v>0.04</v>
      </c>
    </row>
    <row r="75" spans="2:8">
      <c r="B75" s="75" t="s">
        <v>251</v>
      </c>
      <c r="C75" s="75" t="s">
        <v>254</v>
      </c>
      <c r="D75" s="59" t="str">
        <f t="shared" si="1"/>
        <v>SNW5D261F G G453</v>
      </c>
      <c r="E75" s="50" t="s">
        <v>102</v>
      </c>
      <c r="G75" s="48">
        <f>VLOOKUP(E75,'Bonos BV LPF 10-2020'!B:J,9,0)</f>
        <v>13290500</v>
      </c>
      <c r="H75" s="57">
        <f>VLOOKUP(E75,'Bonos BV LPF 10-2020'!B:K,10,0)</f>
        <v>0.04</v>
      </c>
    </row>
  </sheetData>
  <autoFilter ref="B6:H75" xr:uid="{00000000-0009-0000-0000-000002000000}"/>
  <mergeCells count="1">
    <mergeCell ref="E4:F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10-2020</vt:lpstr>
      <vt:lpstr>Bonos BV LPF 10-2020</vt:lpstr>
      <vt:lpstr>LP 10-2020 con Códigos</vt:lpstr>
      <vt:lpstr>'Bonos BV LPF 10-2020'!Área_de_impresión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Feres Chirighin, Nicolas</cp:lastModifiedBy>
  <dcterms:created xsi:type="dcterms:W3CDTF">2017-05-25T14:33:35Z</dcterms:created>
  <dcterms:modified xsi:type="dcterms:W3CDTF">2020-10-06T12:55:12Z</dcterms:modified>
</cp:coreProperties>
</file>