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delaspenas\Desktop\Precios\Fleet-Flota\Fleet\2022\"/>
    </mc:Choice>
  </mc:AlternateContent>
  <xr:revisionPtr revIDLastSave="0" documentId="13_ncr:1_{7B62ECA0-5B5A-43B8-874E-EDDFB8700E63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PF 03-2022" sheetId="1" r:id="rId1"/>
    <sheet name="Bonos BV LPF 03-2022" sheetId="2" r:id="rId2"/>
    <sheet name="LP 03-2022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03-2022 con Códigos'!$B$6:$H$29</definedName>
    <definedName name="_xlnm._FilterDatabase" localSheetId="0" hidden="1">'LPF 03-2022'!$B$6:$Y$6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03-2022'!$A$1:$I$8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G19" i="5" l="1"/>
  <c r="H19" i="5"/>
  <c r="G20" i="5"/>
  <c r="H20" i="5"/>
  <c r="G21" i="5"/>
  <c r="H21" i="5"/>
  <c r="G22" i="5"/>
  <c r="H22" i="5"/>
  <c r="G23" i="5"/>
  <c r="H23" i="5"/>
  <c r="G24" i="5"/>
  <c r="H24" i="5"/>
  <c r="D19" i="5"/>
  <c r="D20" i="5"/>
  <c r="D21" i="5"/>
  <c r="D22" i="5"/>
  <c r="D23" i="5"/>
  <c r="D24" i="5"/>
  <c r="D25" i="5"/>
  <c r="H26" i="5" l="1"/>
  <c r="H27" i="5"/>
  <c r="H28" i="5"/>
  <c r="H29" i="5"/>
  <c r="D29" i="5"/>
  <c r="D28" i="5"/>
  <c r="D27" i="5"/>
  <c r="D26" i="5"/>
  <c r="H18" i="5" l="1"/>
  <c r="D18" i="5"/>
  <c r="H34" i="2"/>
  <c r="J34" i="2" s="1"/>
  <c r="Y35" i="1" s="1"/>
  <c r="H32" i="2"/>
  <c r="J32" i="2" s="1"/>
  <c r="Y33" i="1" s="1"/>
  <c r="G18" i="5" l="1"/>
  <c r="H12" i="5"/>
  <c r="D12" i="5"/>
  <c r="H10" i="5"/>
  <c r="D10" i="5"/>
  <c r="H9" i="5"/>
  <c r="D9" i="5"/>
  <c r="H8" i="5"/>
  <c r="D8" i="5"/>
  <c r="H8" i="2" l="1"/>
  <c r="H25" i="5" l="1"/>
  <c r="H35" i="2" l="1"/>
  <c r="J35" i="2" s="1"/>
  <c r="H33" i="2"/>
  <c r="J33" i="2" s="1"/>
  <c r="Y36" i="1"/>
  <c r="Y34" i="1" l="1"/>
  <c r="G25" i="5"/>
  <c r="H16" i="5"/>
  <c r="D16" i="5"/>
  <c r="D17" i="5"/>
  <c r="H17" i="5"/>
  <c r="H15" i="5" l="1"/>
  <c r="D15" i="5"/>
  <c r="H24" i="2" l="1"/>
  <c r="J24" i="2" s="1"/>
  <c r="G28" i="5" s="1"/>
  <c r="H23" i="2"/>
  <c r="J23" i="2" s="1"/>
  <c r="G27" i="5" s="1"/>
  <c r="H22" i="2"/>
  <c r="J22" i="2" s="1"/>
  <c r="G26" i="5" s="1"/>
  <c r="H21" i="2"/>
  <c r="J21" i="2" s="1"/>
  <c r="G29" i="5" s="1"/>
  <c r="Y24" i="1" l="1"/>
  <c r="Y25" i="1"/>
  <c r="Y23" i="1"/>
  <c r="Y22" i="1"/>
  <c r="H11" i="5" l="1"/>
  <c r="H13" i="5"/>
  <c r="H14" i="5"/>
  <c r="D14" i="5"/>
  <c r="D13" i="5"/>
  <c r="D11" i="5"/>
  <c r="D7" i="5"/>
  <c r="H18" i="2"/>
  <c r="J18" i="2" s="1"/>
  <c r="H17" i="2"/>
  <c r="H16" i="2"/>
  <c r="J16" i="2" s="1"/>
  <c r="G9" i="5" s="1"/>
  <c r="Y19" i="1" l="1"/>
  <c r="G11" i="5"/>
  <c r="Y17" i="1"/>
  <c r="J17" i="2"/>
  <c r="G10" i="5" s="1"/>
  <c r="H12" i="2"/>
  <c r="J12" i="2" s="1"/>
  <c r="G13" i="5" s="1"/>
  <c r="H13" i="2"/>
  <c r="J13" i="2" s="1"/>
  <c r="G14" i="5" s="1"/>
  <c r="H11" i="2"/>
  <c r="J11" i="2" s="1"/>
  <c r="G12" i="5" s="1"/>
  <c r="Y18" i="1" l="1"/>
  <c r="Y12" i="1"/>
  <c r="Y14" i="1"/>
  <c r="Y13" i="1"/>
  <c r="H29" i="2" l="1"/>
  <c r="J29" i="2" s="1"/>
  <c r="H27" i="2"/>
  <c r="J27" i="2" s="1"/>
  <c r="J8" i="2"/>
  <c r="H28" i="2"/>
  <c r="J28" i="2" s="1"/>
  <c r="H7" i="5"/>
  <c r="E3" i="5"/>
  <c r="E4" i="5"/>
  <c r="Y9" i="1" l="1"/>
  <c r="G8" i="5"/>
  <c r="G16" i="5"/>
  <c r="G17" i="5"/>
  <c r="G15" i="5"/>
  <c r="Y30" i="1"/>
  <c r="Y28" i="1"/>
  <c r="G7" i="5"/>
  <c r="Y29" i="1"/>
</calcChain>
</file>

<file path=xl/sharedStrings.xml><?xml version="1.0" encoding="utf-8"?>
<sst xmlns="http://schemas.openxmlformats.org/spreadsheetml/2006/main" count="464" uniqueCount="148">
  <si>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</si>
  <si>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</si>
  <si>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</si>
  <si>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</si>
  <si>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</si>
  <si>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</si>
  <si>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</si>
  <si>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</si>
  <si>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</si>
  <si>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</si>
  <si>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</si>
  <si>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</si>
  <si>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</si>
  <si>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</si>
  <si>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</si>
  <si>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</si>
  <si>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</si>
  <si>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</si>
  <si>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</si>
  <si>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</si>
  <si>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</si>
  <si>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</si>
  <si>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</si>
  <si>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</si>
  <si>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</si>
  <si>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</si>
  <si>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xx</t>
  </si>
  <si>
    <t>HB</t>
  </si>
  <si>
    <t>Si</t>
  </si>
  <si>
    <t>7"</t>
  </si>
  <si>
    <t>M</t>
  </si>
  <si>
    <t>E</t>
  </si>
  <si>
    <t>4AT</t>
  </si>
  <si>
    <t>SD</t>
  </si>
  <si>
    <t>6MT</t>
  </si>
  <si>
    <t>Ambos</t>
  </si>
  <si>
    <t>A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</si>
  <si>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</si>
  <si>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</si>
  <si>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</si>
  <si>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</si>
  <si>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</si>
  <si>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</si>
  <si>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</si>
  <si>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ATOS AH2</t>
  </si>
  <si>
    <t>ATOS AH2 1.1 MT PLUS</t>
  </si>
  <si>
    <t>VENUE QX</t>
  </si>
  <si>
    <t>VENUE QX 1.6 MT VALUE</t>
  </si>
  <si>
    <t>VENUE QX 1.6 AT VALUE</t>
  </si>
  <si>
    <t>VENUE QX 1.6 AT PREMIUM</t>
  </si>
  <si>
    <t>C4S6E3315 D D346</t>
  </si>
  <si>
    <t>SNW5D2617 G G452</t>
  </si>
  <si>
    <t>SNW5D261F G G453</t>
  </si>
  <si>
    <t>5MT</t>
  </si>
  <si>
    <t>5  pas</t>
  </si>
  <si>
    <t>5 pas</t>
  </si>
  <si>
    <t>6AT</t>
  </si>
  <si>
    <t>8"</t>
  </si>
  <si>
    <t>Venue QX</t>
  </si>
  <si>
    <t>9"</t>
  </si>
  <si>
    <t>C4S6E3315</t>
  </si>
  <si>
    <t>DD346</t>
  </si>
  <si>
    <t>SNW5D2617</t>
  </si>
  <si>
    <t>SNW5D261F</t>
  </si>
  <si>
    <t>Espejos: Eléctricos (E) / Eléctricos Abatibles (A)</t>
  </si>
  <si>
    <t>Llave Plegable (LLP) / Botón de encendido (B)</t>
  </si>
  <si>
    <t>LLP</t>
  </si>
  <si>
    <t>B</t>
  </si>
  <si>
    <t>16"</t>
  </si>
  <si>
    <t>SNW5D261F G G454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</si>
  <si>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</si>
  <si>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</si>
  <si>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</si>
  <si>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</si>
  <si>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</si>
  <si>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</si>
  <si>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</si>
  <si>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</si>
  <si>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</si>
  <si>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</si>
  <si>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DD543</t>
  </si>
  <si>
    <t>DD542</t>
  </si>
  <si>
    <t>HQS6K361B</t>
  </si>
  <si>
    <t>GG363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</si>
  <si>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</si>
  <si>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</si>
  <si>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</si>
  <si>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</si>
  <si>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</si>
  <si>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</si>
  <si>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</si>
  <si>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</si>
  <si>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</si>
  <si>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</si>
  <si>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</si>
  <si>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DD656</t>
  </si>
  <si>
    <t>SVS6K4617 D D00F</t>
  </si>
  <si>
    <t>SVS6K461F D D00F</t>
  </si>
  <si>
    <t>SVS6K4617 D D00E</t>
  </si>
  <si>
    <t>SVS6K461F D D00G</t>
  </si>
  <si>
    <t>17"</t>
  </si>
  <si>
    <t>Euro 5</t>
  </si>
  <si>
    <t>Norma Emisión</t>
  </si>
  <si>
    <t>Euro 6</t>
  </si>
  <si>
    <t>GG03R</t>
  </si>
  <si>
    <t>GG03T</t>
  </si>
  <si>
    <t>GG03S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</si>
  <si>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</si>
  <si>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</si>
  <si>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</si>
  <si>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</si>
  <si>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</si>
  <si>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</si>
  <si>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</si>
  <si>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</si>
  <si>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 D D686</t>
  </si>
  <si>
    <t>GWWDD5G1X D D689</t>
  </si>
  <si>
    <t>GWWDD5G1U</t>
  </si>
  <si>
    <t>DD02N</t>
  </si>
  <si>
    <t>DD686</t>
  </si>
  <si>
    <t>DD689</t>
  </si>
  <si>
    <t>GWWDD5G1X</t>
  </si>
  <si>
    <t>DD507</t>
  </si>
  <si>
    <t>DD534</t>
  </si>
  <si>
    <t>TUCSON NX4 2.0 AT PLUS</t>
  </si>
  <si>
    <t>TUCSON NX4 2.0 AT VALUE</t>
  </si>
  <si>
    <t>18"</t>
  </si>
  <si>
    <t>GWWD2J61F D D02N</t>
  </si>
  <si>
    <t>GWWD2J61F D D505</t>
  </si>
  <si>
    <t>GWWD2J61F</t>
  </si>
  <si>
    <t>Elantra CN7</t>
  </si>
  <si>
    <t>ELANTRA CN7 1.6 MT PLUS</t>
  </si>
  <si>
    <t>ELANTRA CN7 2.0 MT VALUE</t>
  </si>
  <si>
    <t>ELANTRA CN7 2.0 AT VALUE</t>
  </si>
  <si>
    <t>ELANTRA CN7 2.0 AT PREMIUM</t>
  </si>
  <si>
    <t>Ambas</t>
  </si>
  <si>
    <t>TC</t>
  </si>
  <si>
    <t>0AS42J617</t>
  </si>
  <si>
    <t>GG03W</t>
  </si>
  <si>
    <t>0AS42J61F</t>
  </si>
  <si>
    <t>GG03X</t>
  </si>
  <si>
    <t>GG04H</t>
  </si>
  <si>
    <t>0AS4D2617</t>
  </si>
  <si>
    <t>GG04G</t>
  </si>
  <si>
    <t>PRECIOS SUGERIDOS DE VENTA FLEETSALE N° 03 - 2022</t>
  </si>
  <si>
    <t>DD688</t>
  </si>
  <si>
    <t>DD04N</t>
  </si>
  <si>
    <t>Vigencia: desde 02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</si>
</sst>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34" fillId="0" borderId="7" xfId="0" applyFont="1" applyFill="1" applyBorder="1"/>
    <xf numFmtId="0" fontId="0" fillId="0" borderId="0" xfId="0" applyFill="1"/>
    <xf numFmtId="9" fontId="21" fillId="0" borderId="4" xfId="2" applyFont="1" applyFill="1" applyBorder="1" applyAlignment="1">
      <alignment horizontal="center" vertical="center"/>
    </xf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501786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36"/>
  <sheetViews>
    <sheetView showGridLines="0" tabSelected="1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8" sqref="A8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144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147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65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0" t="s">
        <v>64</v>
      </c>
      <c r="T6" s="9" t="s">
        <v>16</v>
      </c>
      <c r="U6" s="9" t="s">
        <v>102</v>
      </c>
      <c r="V6" s="9" t="s">
        <v>17</v>
      </c>
      <c r="W6" s="9" t="s">
        <v>18</v>
      </c>
      <c r="X6" s="11" t="s">
        <v>19</v>
      </c>
      <c r="Y6" s="12" t="s">
        <v>37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7"/>
      <c r="B8" s="8" t="s">
        <v>44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3"/>
      <c r="Y8" s="12"/>
    </row>
    <row r="9" spans="1:25" s="24" customFormat="1" ht="15" customHeight="1">
      <c r="A9" s="108">
        <v>1</v>
      </c>
      <c r="B9" s="84" t="s">
        <v>45</v>
      </c>
      <c r="C9" s="85" t="s">
        <v>27</v>
      </c>
      <c r="D9" s="98" t="s">
        <v>53</v>
      </c>
      <c r="E9" s="99">
        <v>1100</v>
      </c>
      <c r="F9" s="98">
        <v>69</v>
      </c>
      <c r="G9" s="98">
        <v>2</v>
      </c>
      <c r="H9" s="98" t="s">
        <v>28</v>
      </c>
      <c r="I9" s="98"/>
      <c r="J9" s="98" t="s">
        <v>28</v>
      </c>
      <c r="K9" s="98" t="s">
        <v>28</v>
      </c>
      <c r="L9" s="98"/>
      <c r="M9" s="98" t="s">
        <v>28</v>
      </c>
      <c r="N9" s="86"/>
      <c r="O9" s="87" t="s">
        <v>41</v>
      </c>
      <c r="P9" s="87" t="s">
        <v>29</v>
      </c>
      <c r="Q9" s="86" t="s">
        <v>28</v>
      </c>
      <c r="R9" s="98"/>
      <c r="S9" s="87" t="s">
        <v>31</v>
      </c>
      <c r="T9" s="98" t="s">
        <v>35</v>
      </c>
      <c r="U9" s="98" t="s">
        <v>101</v>
      </c>
      <c r="V9" s="98"/>
      <c r="W9" s="98"/>
      <c r="X9" s="98" t="s">
        <v>54</v>
      </c>
      <c r="Y9" s="88">
        <f>VLOOKUP(B9,'Bonos BV LPF 03-2022'!B:J,9,0)</f>
        <v>9108300</v>
      </c>
    </row>
    <row r="10" spans="1:25" s="13" customFormat="1" ht="15.75">
      <c r="A10" s="7"/>
      <c r="B10" s="14"/>
      <c r="C10" s="15"/>
      <c r="D10" s="64"/>
      <c r="E10" s="64"/>
      <c r="F10" s="64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19"/>
      <c r="Y10" s="20"/>
    </row>
    <row r="11" spans="1:25" s="13" customFormat="1" ht="15.75">
      <c r="A11" s="14"/>
      <c r="B11" s="8" t="s">
        <v>70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83"/>
      <c r="Y11" s="12"/>
    </row>
    <row r="12" spans="1:25" s="24" customFormat="1" ht="15" customHeight="1">
      <c r="A12" s="108">
        <v>2</v>
      </c>
      <c r="B12" s="84" t="s">
        <v>71</v>
      </c>
      <c r="C12" s="85" t="s">
        <v>27</v>
      </c>
      <c r="D12" s="98" t="s">
        <v>53</v>
      </c>
      <c r="E12" s="99">
        <v>1200</v>
      </c>
      <c r="F12" s="98">
        <v>82</v>
      </c>
      <c r="G12" s="98">
        <v>2</v>
      </c>
      <c r="H12" s="98" t="s">
        <v>28</v>
      </c>
      <c r="I12" s="98" t="s">
        <v>66</v>
      </c>
      <c r="J12" s="98" t="s">
        <v>30</v>
      </c>
      <c r="K12" s="98" t="s">
        <v>28</v>
      </c>
      <c r="L12" s="98"/>
      <c r="M12" s="98" t="s">
        <v>28</v>
      </c>
      <c r="N12" s="86"/>
      <c r="O12" s="87" t="s">
        <v>41</v>
      </c>
      <c r="P12" s="87" t="s">
        <v>57</v>
      </c>
      <c r="Q12" s="86" t="s">
        <v>28</v>
      </c>
      <c r="R12" s="98"/>
      <c r="S12" s="87" t="s">
        <v>31</v>
      </c>
      <c r="T12" s="98" t="s">
        <v>35</v>
      </c>
      <c r="U12" s="98" t="s">
        <v>101</v>
      </c>
      <c r="V12" s="98"/>
      <c r="W12" s="98"/>
      <c r="X12" s="98" t="s">
        <v>54</v>
      </c>
      <c r="Y12" s="88">
        <f>VLOOKUP(B12,'Bonos BV LPF 03-2022'!B:J,9,0)</f>
        <v>10369300</v>
      </c>
    </row>
    <row r="13" spans="1:25" s="24" customFormat="1" ht="15" customHeight="1">
      <c r="A13" s="108">
        <v>3</v>
      </c>
      <c r="B13" s="84" t="s">
        <v>73</v>
      </c>
      <c r="C13" s="85" t="s">
        <v>27</v>
      </c>
      <c r="D13" s="98" t="s">
        <v>53</v>
      </c>
      <c r="E13" s="99">
        <v>1200</v>
      </c>
      <c r="F13" s="98">
        <v>82</v>
      </c>
      <c r="G13" s="98">
        <v>2</v>
      </c>
      <c r="H13" s="98" t="s">
        <v>28</v>
      </c>
      <c r="I13" s="98" t="s">
        <v>67</v>
      </c>
      <c r="J13" s="98" t="s">
        <v>30</v>
      </c>
      <c r="K13" s="98" t="s">
        <v>28</v>
      </c>
      <c r="L13" s="98"/>
      <c r="M13" s="98" t="s">
        <v>28</v>
      </c>
      <c r="N13" s="86"/>
      <c r="O13" s="87" t="s">
        <v>41</v>
      </c>
      <c r="P13" s="87" t="s">
        <v>57</v>
      </c>
      <c r="Q13" s="86" t="s">
        <v>28</v>
      </c>
      <c r="R13" s="98" t="s">
        <v>77</v>
      </c>
      <c r="S13" s="87" t="s">
        <v>36</v>
      </c>
      <c r="T13" s="98" t="s">
        <v>35</v>
      </c>
      <c r="U13" s="98" t="s">
        <v>101</v>
      </c>
      <c r="V13" s="98"/>
      <c r="W13" s="98"/>
      <c r="X13" s="98" t="s">
        <v>54</v>
      </c>
      <c r="Y13" s="88">
        <f>VLOOKUP(B13,'Bonos BV LPF 03-2022'!B:J,9,0)</f>
        <v>10951300</v>
      </c>
    </row>
    <row r="14" spans="1:25" s="24" customFormat="1" ht="15" customHeight="1">
      <c r="A14" s="108">
        <v>4</v>
      </c>
      <c r="B14" s="84" t="s">
        <v>75</v>
      </c>
      <c r="C14" s="85" t="s">
        <v>27</v>
      </c>
      <c r="D14" s="98" t="s">
        <v>32</v>
      </c>
      <c r="E14" s="99">
        <v>1200</v>
      </c>
      <c r="F14" s="98">
        <v>82</v>
      </c>
      <c r="G14" s="98">
        <v>2</v>
      </c>
      <c r="H14" s="98" t="s">
        <v>28</v>
      </c>
      <c r="I14" s="98" t="s">
        <v>67</v>
      </c>
      <c r="J14" s="98" t="s">
        <v>30</v>
      </c>
      <c r="K14" s="98" t="s">
        <v>28</v>
      </c>
      <c r="L14" s="98"/>
      <c r="M14" s="98" t="s">
        <v>28</v>
      </c>
      <c r="N14" s="86"/>
      <c r="O14" s="87" t="s">
        <v>41</v>
      </c>
      <c r="P14" s="87" t="s">
        <v>57</v>
      </c>
      <c r="Q14" s="86" t="s">
        <v>28</v>
      </c>
      <c r="R14" s="98" t="s">
        <v>78</v>
      </c>
      <c r="S14" s="87" t="s">
        <v>36</v>
      </c>
      <c r="T14" s="98" t="s">
        <v>35</v>
      </c>
      <c r="U14" s="98" t="s">
        <v>101</v>
      </c>
      <c r="V14" s="98"/>
      <c r="W14" s="98"/>
      <c r="X14" s="98" t="s">
        <v>54</v>
      </c>
      <c r="Y14" s="88">
        <f>VLOOKUP(B14,'Bonos BV LPF 03-2022'!B:J,9,0)</f>
        <v>12018300</v>
      </c>
    </row>
    <row r="15" spans="1:25" s="69" customFormat="1" ht="15" customHeight="1">
      <c r="A15" s="14"/>
      <c r="B15" s="14"/>
      <c r="C15" s="15"/>
      <c r="D15" s="64"/>
      <c r="E15" s="64"/>
      <c r="F15" s="64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19"/>
      <c r="Y15" s="20"/>
    </row>
    <row r="16" spans="1:25" s="24" customFormat="1" ht="15" customHeight="1">
      <c r="A16" s="14"/>
      <c r="B16" s="8" t="s">
        <v>84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83"/>
      <c r="Y16" s="12"/>
    </row>
    <row r="17" spans="1:25" s="24" customFormat="1" ht="15" customHeight="1">
      <c r="A17" s="108">
        <v>5</v>
      </c>
      <c r="B17" s="84" t="s">
        <v>85</v>
      </c>
      <c r="C17" s="85" t="s">
        <v>33</v>
      </c>
      <c r="D17" s="98" t="s">
        <v>34</v>
      </c>
      <c r="E17" s="99">
        <v>1400</v>
      </c>
      <c r="F17" s="98">
        <v>99</v>
      </c>
      <c r="G17" s="98">
        <v>2</v>
      </c>
      <c r="H17" s="98" t="s">
        <v>28</v>
      </c>
      <c r="I17" s="98" t="s">
        <v>66</v>
      </c>
      <c r="J17" s="98" t="s">
        <v>30</v>
      </c>
      <c r="K17" s="98" t="s">
        <v>28</v>
      </c>
      <c r="L17" s="98"/>
      <c r="M17" s="86" t="s">
        <v>28</v>
      </c>
      <c r="N17" s="86"/>
      <c r="O17" s="86" t="s">
        <v>41</v>
      </c>
      <c r="P17" s="87" t="s">
        <v>59</v>
      </c>
      <c r="Q17" s="86"/>
      <c r="R17" s="98"/>
      <c r="S17" s="87" t="s">
        <v>31</v>
      </c>
      <c r="T17" s="87" t="s">
        <v>35</v>
      </c>
      <c r="U17" s="98" t="s">
        <v>103</v>
      </c>
      <c r="V17" s="87"/>
      <c r="W17" s="87"/>
      <c r="X17" s="87" t="s">
        <v>55</v>
      </c>
      <c r="Y17" s="88">
        <f>VLOOKUP(B17,'Bonos BV LPF 03-2022'!B:J,9,0)</f>
        <v>12212300</v>
      </c>
    </row>
    <row r="18" spans="1:25" s="24" customFormat="1" ht="15" customHeight="1">
      <c r="A18" s="108">
        <v>6</v>
      </c>
      <c r="B18" s="84" t="s">
        <v>87</v>
      </c>
      <c r="C18" s="85" t="s">
        <v>33</v>
      </c>
      <c r="D18" s="98" t="s">
        <v>34</v>
      </c>
      <c r="E18" s="99">
        <v>1400</v>
      </c>
      <c r="F18" s="98">
        <v>99</v>
      </c>
      <c r="G18" s="98">
        <v>2</v>
      </c>
      <c r="H18" s="98" t="s">
        <v>28</v>
      </c>
      <c r="I18" s="98" t="s">
        <v>66</v>
      </c>
      <c r="J18" s="98" t="s">
        <v>30</v>
      </c>
      <c r="K18" s="98" t="s">
        <v>28</v>
      </c>
      <c r="L18" s="98" t="s">
        <v>28</v>
      </c>
      <c r="M18" s="86" t="s">
        <v>28</v>
      </c>
      <c r="N18" s="86"/>
      <c r="O18" s="86" t="s">
        <v>41</v>
      </c>
      <c r="P18" s="87" t="s">
        <v>59</v>
      </c>
      <c r="Q18" s="86" t="s">
        <v>28</v>
      </c>
      <c r="R18" s="98" t="s">
        <v>78</v>
      </c>
      <c r="S18" s="87" t="s">
        <v>36</v>
      </c>
      <c r="T18" s="87" t="s">
        <v>35</v>
      </c>
      <c r="U18" s="98" t="s">
        <v>103</v>
      </c>
      <c r="V18" s="87"/>
      <c r="W18" s="87"/>
      <c r="X18" s="87" t="s">
        <v>55</v>
      </c>
      <c r="Y18" s="88">
        <f>VLOOKUP(B18,'Bonos BV LPF 03-2022'!B:J,9,0)</f>
        <v>12891300</v>
      </c>
    </row>
    <row r="19" spans="1:25" s="24" customFormat="1" ht="15" customHeight="1">
      <c r="A19" s="108">
        <v>7</v>
      </c>
      <c r="B19" s="84" t="s">
        <v>89</v>
      </c>
      <c r="C19" s="85" t="s">
        <v>33</v>
      </c>
      <c r="D19" s="86" t="s">
        <v>56</v>
      </c>
      <c r="E19" s="101">
        <v>1600</v>
      </c>
      <c r="F19" s="86">
        <v>121</v>
      </c>
      <c r="G19" s="86">
        <v>6</v>
      </c>
      <c r="H19" s="86" t="s">
        <v>28</v>
      </c>
      <c r="I19" s="86" t="s">
        <v>67</v>
      </c>
      <c r="J19" s="86" t="s">
        <v>30</v>
      </c>
      <c r="K19" s="86" t="s">
        <v>28</v>
      </c>
      <c r="L19" s="86" t="s">
        <v>28</v>
      </c>
      <c r="M19" s="86" t="s">
        <v>28</v>
      </c>
      <c r="N19" s="86" t="s">
        <v>28</v>
      </c>
      <c r="O19" s="86" t="s">
        <v>41</v>
      </c>
      <c r="P19" s="87" t="s">
        <v>59</v>
      </c>
      <c r="Q19" s="86" t="s">
        <v>28</v>
      </c>
      <c r="R19" s="86" t="s">
        <v>68</v>
      </c>
      <c r="S19" s="87" t="s">
        <v>36</v>
      </c>
      <c r="T19" s="87" t="s">
        <v>35</v>
      </c>
      <c r="U19" s="98" t="s">
        <v>103</v>
      </c>
      <c r="V19" s="86"/>
      <c r="W19" s="86"/>
      <c r="X19" s="87" t="s">
        <v>55</v>
      </c>
      <c r="Y19" s="88">
        <f>VLOOKUP(B19,'Bonos BV LPF 03-2022'!B:J,9,0)</f>
        <v>15122300</v>
      </c>
    </row>
    <row r="20" spans="1:25" s="24" customFormat="1" ht="15" customHeight="1">
      <c r="A20" s="102"/>
      <c r="B20" s="109"/>
      <c r="C20" s="110"/>
      <c r="D20" s="102"/>
      <c r="E20" s="111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12"/>
    </row>
    <row r="21" spans="1:25" s="24" customFormat="1" ht="15" customHeight="1">
      <c r="A21" s="107"/>
      <c r="B21" s="8" t="s">
        <v>130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83"/>
      <c r="Y21" s="12"/>
    </row>
    <row r="22" spans="1:25" s="24" customFormat="1" ht="15" customHeight="1">
      <c r="A22" s="108">
        <v>8</v>
      </c>
      <c r="B22" s="84" t="s">
        <v>131</v>
      </c>
      <c r="C22" s="85" t="s">
        <v>33</v>
      </c>
      <c r="D22" s="98" t="s">
        <v>34</v>
      </c>
      <c r="E22" s="99">
        <v>1600</v>
      </c>
      <c r="F22" s="98">
        <v>126</v>
      </c>
      <c r="G22" s="98">
        <v>6</v>
      </c>
      <c r="H22" s="98" t="s">
        <v>28</v>
      </c>
      <c r="I22" s="98" t="s">
        <v>66</v>
      </c>
      <c r="J22" s="98" t="s">
        <v>30</v>
      </c>
      <c r="K22" s="98" t="s">
        <v>28</v>
      </c>
      <c r="L22" s="98" t="s">
        <v>28</v>
      </c>
      <c r="M22" s="86" t="s">
        <v>28</v>
      </c>
      <c r="N22" s="86"/>
      <c r="O22" s="86" t="s">
        <v>41</v>
      </c>
      <c r="P22" s="87" t="s">
        <v>57</v>
      </c>
      <c r="Q22" s="86"/>
      <c r="R22" s="98" t="s">
        <v>68</v>
      </c>
      <c r="S22" s="87" t="s">
        <v>36</v>
      </c>
      <c r="T22" s="87" t="s">
        <v>135</v>
      </c>
      <c r="U22" s="98" t="s">
        <v>103</v>
      </c>
      <c r="V22" s="87"/>
      <c r="W22" s="87"/>
      <c r="X22" s="87" t="s">
        <v>55</v>
      </c>
      <c r="Y22" s="113">
        <f>VLOOKUP(B22,'Bonos BV LPF 03-2022'!B:J,9,0)</f>
        <v>17062300</v>
      </c>
    </row>
    <row r="23" spans="1:25" s="24" customFormat="1" ht="15" customHeight="1">
      <c r="A23" s="108">
        <v>9</v>
      </c>
      <c r="B23" s="84" t="s">
        <v>132</v>
      </c>
      <c r="C23" s="85" t="s">
        <v>33</v>
      </c>
      <c r="D23" s="98" t="s">
        <v>34</v>
      </c>
      <c r="E23" s="99">
        <v>2000</v>
      </c>
      <c r="F23" s="98">
        <v>157</v>
      </c>
      <c r="G23" s="98">
        <v>6</v>
      </c>
      <c r="H23" s="98" t="s">
        <v>28</v>
      </c>
      <c r="I23" s="98" t="s">
        <v>67</v>
      </c>
      <c r="J23" s="98" t="s">
        <v>36</v>
      </c>
      <c r="K23" s="98" t="s">
        <v>28</v>
      </c>
      <c r="L23" s="98" t="s">
        <v>28</v>
      </c>
      <c r="M23" s="86" t="s">
        <v>28</v>
      </c>
      <c r="N23" s="86" t="s">
        <v>28</v>
      </c>
      <c r="O23" s="86" t="s">
        <v>41</v>
      </c>
      <c r="P23" s="87" t="s">
        <v>57</v>
      </c>
      <c r="Q23" s="86"/>
      <c r="R23" s="98" t="s">
        <v>68</v>
      </c>
      <c r="S23" s="87" t="s">
        <v>36</v>
      </c>
      <c r="T23" s="87" t="s">
        <v>135</v>
      </c>
      <c r="U23" s="98" t="s">
        <v>103</v>
      </c>
      <c r="V23" s="87"/>
      <c r="W23" s="87"/>
      <c r="X23" s="87" t="s">
        <v>55</v>
      </c>
      <c r="Y23" s="113">
        <f>VLOOKUP(B23,'Bonos BV LPF 03-2022'!B:J,9,0)</f>
        <v>18226300</v>
      </c>
    </row>
    <row r="24" spans="1:25" s="24" customFormat="1" ht="15" customHeight="1">
      <c r="A24" s="108">
        <v>10</v>
      </c>
      <c r="B24" s="84" t="s">
        <v>133</v>
      </c>
      <c r="C24" s="85" t="s">
        <v>33</v>
      </c>
      <c r="D24" s="86" t="s">
        <v>56</v>
      </c>
      <c r="E24" s="101">
        <v>2000</v>
      </c>
      <c r="F24" s="86">
        <v>157</v>
      </c>
      <c r="G24" s="86">
        <v>6</v>
      </c>
      <c r="H24" s="86" t="s">
        <v>28</v>
      </c>
      <c r="I24" s="86" t="s">
        <v>67</v>
      </c>
      <c r="J24" s="86" t="s">
        <v>36</v>
      </c>
      <c r="K24" s="86" t="s">
        <v>28</v>
      </c>
      <c r="L24" s="86" t="s">
        <v>28</v>
      </c>
      <c r="M24" s="86" t="s">
        <v>28</v>
      </c>
      <c r="N24" s="86" t="s">
        <v>28</v>
      </c>
      <c r="O24" s="86" t="s">
        <v>41</v>
      </c>
      <c r="P24" s="87" t="s">
        <v>57</v>
      </c>
      <c r="Q24" s="86"/>
      <c r="R24" s="86" t="s">
        <v>100</v>
      </c>
      <c r="S24" s="87" t="s">
        <v>36</v>
      </c>
      <c r="T24" s="87" t="s">
        <v>135</v>
      </c>
      <c r="U24" s="98" t="s">
        <v>103</v>
      </c>
      <c r="V24" s="86"/>
      <c r="W24" s="86"/>
      <c r="X24" s="87" t="s">
        <v>55</v>
      </c>
      <c r="Y24" s="113">
        <f>VLOOKUP(B24,'Bonos BV LPF 03-2022'!B:J,9,0)</f>
        <v>19487300</v>
      </c>
    </row>
    <row r="25" spans="1:25" s="24" customFormat="1" ht="15" customHeight="1">
      <c r="A25" s="108">
        <v>11</v>
      </c>
      <c r="B25" s="84" t="s">
        <v>134</v>
      </c>
      <c r="C25" s="85" t="s">
        <v>33</v>
      </c>
      <c r="D25" s="86" t="s">
        <v>56</v>
      </c>
      <c r="E25" s="101">
        <v>2000</v>
      </c>
      <c r="F25" s="86">
        <v>157</v>
      </c>
      <c r="G25" s="86">
        <v>6</v>
      </c>
      <c r="H25" s="86" t="s">
        <v>28</v>
      </c>
      <c r="I25" s="86" t="s">
        <v>67</v>
      </c>
      <c r="J25" s="86" t="s">
        <v>36</v>
      </c>
      <c r="K25" s="86" t="s">
        <v>28</v>
      </c>
      <c r="L25" s="86" t="s">
        <v>28</v>
      </c>
      <c r="M25" s="86" t="s">
        <v>28</v>
      </c>
      <c r="N25" s="86" t="s">
        <v>28</v>
      </c>
      <c r="O25" s="86" t="s">
        <v>41</v>
      </c>
      <c r="P25" s="87" t="s">
        <v>57</v>
      </c>
      <c r="Q25" s="86"/>
      <c r="R25" s="86" t="s">
        <v>100</v>
      </c>
      <c r="S25" s="87" t="s">
        <v>36</v>
      </c>
      <c r="T25" s="87" t="s">
        <v>135</v>
      </c>
      <c r="U25" s="98" t="s">
        <v>103</v>
      </c>
      <c r="V25" s="86"/>
      <c r="W25" s="86" t="s">
        <v>136</v>
      </c>
      <c r="X25" s="87" t="s">
        <v>55</v>
      </c>
      <c r="Y25" s="113">
        <f>VLOOKUP(B25,'Bonos BV LPF 03-2022'!B:J,9,0)</f>
        <v>23076300</v>
      </c>
    </row>
    <row r="26" spans="1:25" s="69" customFormat="1" ht="15" customHeight="1">
      <c r="A26" s="14"/>
      <c r="B26" s="14"/>
      <c r="C26" s="15"/>
      <c r="D26" s="64"/>
      <c r="E26" s="64"/>
      <c r="F26" s="64"/>
      <c r="G26" s="17"/>
      <c r="H26" s="17"/>
      <c r="I26" s="17"/>
      <c r="J26" s="17"/>
      <c r="K26" s="17"/>
      <c r="L26" s="18"/>
      <c r="M26" s="19"/>
      <c r="N26" s="17"/>
      <c r="O26" s="17"/>
      <c r="P26" s="17"/>
      <c r="Q26" s="17"/>
      <c r="R26" s="19"/>
      <c r="S26" s="19"/>
      <c r="T26" s="19"/>
      <c r="U26" s="19"/>
      <c r="V26" s="19"/>
      <c r="W26" s="19"/>
      <c r="X26" s="19"/>
      <c r="Y26" s="20"/>
    </row>
    <row r="27" spans="1:25" s="13" customFormat="1" ht="15.75">
      <c r="A27" s="7"/>
      <c r="B27" s="8" t="s">
        <v>58</v>
      </c>
      <c r="C27" s="22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83"/>
      <c r="Y27" s="12"/>
    </row>
    <row r="28" spans="1:25" s="24" customFormat="1" ht="15" customHeight="1">
      <c r="A28" s="108">
        <v>12</v>
      </c>
      <c r="B28" s="84" t="s">
        <v>47</v>
      </c>
      <c r="C28" s="85" t="s">
        <v>20</v>
      </c>
      <c r="D28" s="86" t="s">
        <v>34</v>
      </c>
      <c r="E28" s="101">
        <v>1600</v>
      </c>
      <c r="F28" s="86">
        <v>123</v>
      </c>
      <c r="G28" s="86">
        <v>6</v>
      </c>
      <c r="H28" s="86" t="s">
        <v>28</v>
      </c>
      <c r="I28" s="86" t="s">
        <v>67</v>
      </c>
      <c r="J28" s="86" t="s">
        <v>30</v>
      </c>
      <c r="K28" s="86" t="s">
        <v>28</v>
      </c>
      <c r="L28" s="86" t="s">
        <v>28</v>
      </c>
      <c r="M28" s="86" t="s">
        <v>28</v>
      </c>
      <c r="N28" s="86" t="s">
        <v>28</v>
      </c>
      <c r="O28" s="86" t="s">
        <v>41</v>
      </c>
      <c r="P28" s="86" t="s">
        <v>57</v>
      </c>
      <c r="Q28" s="86"/>
      <c r="R28" s="86" t="s">
        <v>78</v>
      </c>
      <c r="S28" s="86" t="s">
        <v>36</v>
      </c>
      <c r="T28" s="86" t="s">
        <v>35</v>
      </c>
      <c r="U28" s="98" t="s">
        <v>101</v>
      </c>
      <c r="V28" s="86" t="s">
        <v>28</v>
      </c>
      <c r="W28" s="86"/>
      <c r="X28" s="86" t="s">
        <v>54</v>
      </c>
      <c r="Y28" s="88">
        <f>VLOOKUP(B28,'Bonos BV LPF 03-2022'!B:J,9,0)</f>
        <v>15607300</v>
      </c>
    </row>
    <row r="29" spans="1:25" s="24" customFormat="1" ht="15" customHeight="1">
      <c r="A29" s="108">
        <v>13</v>
      </c>
      <c r="B29" s="84" t="s">
        <v>48</v>
      </c>
      <c r="C29" s="85" t="s">
        <v>20</v>
      </c>
      <c r="D29" s="86" t="s">
        <v>56</v>
      </c>
      <c r="E29" s="101">
        <v>1600</v>
      </c>
      <c r="F29" s="86">
        <v>123</v>
      </c>
      <c r="G29" s="86">
        <v>6</v>
      </c>
      <c r="H29" s="86" t="s">
        <v>28</v>
      </c>
      <c r="I29" s="86" t="s">
        <v>67</v>
      </c>
      <c r="J29" s="86" t="s">
        <v>30</v>
      </c>
      <c r="K29" s="86" t="s">
        <v>28</v>
      </c>
      <c r="L29" s="86" t="s">
        <v>28</v>
      </c>
      <c r="M29" s="86" t="s">
        <v>28</v>
      </c>
      <c r="N29" s="86" t="s">
        <v>28</v>
      </c>
      <c r="O29" s="86" t="s">
        <v>41</v>
      </c>
      <c r="P29" s="86" t="s">
        <v>57</v>
      </c>
      <c r="Q29" s="86"/>
      <c r="R29" s="86" t="s">
        <v>100</v>
      </c>
      <c r="S29" s="86" t="s">
        <v>36</v>
      </c>
      <c r="T29" s="86" t="s">
        <v>35</v>
      </c>
      <c r="U29" s="98" t="s">
        <v>101</v>
      </c>
      <c r="V29" s="86" t="s">
        <v>28</v>
      </c>
      <c r="W29" s="86"/>
      <c r="X29" s="86" t="s">
        <v>54</v>
      </c>
      <c r="Y29" s="88">
        <f>VLOOKUP(B29,'Bonos BV LPF 03-2022'!B:J,9,0)</f>
        <v>16674300</v>
      </c>
    </row>
    <row r="30" spans="1:25" s="24" customFormat="1" ht="15" customHeight="1">
      <c r="A30" s="108">
        <v>14</v>
      </c>
      <c r="B30" s="84" t="s">
        <v>49</v>
      </c>
      <c r="C30" s="85" t="s">
        <v>20</v>
      </c>
      <c r="D30" s="86" t="s">
        <v>56</v>
      </c>
      <c r="E30" s="101">
        <v>1600</v>
      </c>
      <c r="F30" s="86">
        <v>123</v>
      </c>
      <c r="G30" s="86">
        <v>6</v>
      </c>
      <c r="H30" s="86" t="s">
        <v>28</v>
      </c>
      <c r="I30" s="86" t="s">
        <v>67</v>
      </c>
      <c r="J30" s="86" t="s">
        <v>36</v>
      </c>
      <c r="K30" s="86" t="s">
        <v>28</v>
      </c>
      <c r="L30" s="86" t="s">
        <v>28</v>
      </c>
      <c r="M30" s="86" t="s">
        <v>28</v>
      </c>
      <c r="N30" s="86" t="s">
        <v>28</v>
      </c>
      <c r="O30" s="86" t="s">
        <v>41</v>
      </c>
      <c r="P30" s="86" t="s">
        <v>57</v>
      </c>
      <c r="Q30" s="86"/>
      <c r="R30" s="86" t="s">
        <v>100</v>
      </c>
      <c r="S30" s="86" t="s">
        <v>36</v>
      </c>
      <c r="T30" s="86" t="s">
        <v>35</v>
      </c>
      <c r="U30" s="98" t="s">
        <v>101</v>
      </c>
      <c r="V30" s="86" t="s">
        <v>28</v>
      </c>
      <c r="W30" s="86"/>
      <c r="X30" s="86" t="s">
        <v>54</v>
      </c>
      <c r="Y30" s="88">
        <f>VLOOKUP(B30,'Bonos BV LPF 03-2022'!B:J,9,0)</f>
        <v>17256300</v>
      </c>
    </row>
    <row r="31" spans="1:25" s="69" customFormat="1" ht="15.75">
      <c r="A31" s="25"/>
      <c r="B31" s="14"/>
      <c r="C31" s="15"/>
      <c r="D31" s="64"/>
      <c r="E31" s="64"/>
      <c r="F31" s="64"/>
      <c r="G31" s="17"/>
      <c r="H31" s="17"/>
      <c r="I31" s="17"/>
      <c r="J31" s="17"/>
      <c r="K31" s="17"/>
      <c r="L31" s="18"/>
      <c r="M31" s="19"/>
      <c r="N31" s="17"/>
      <c r="O31" s="17"/>
      <c r="P31" s="17"/>
      <c r="Q31" s="17"/>
      <c r="R31" s="19"/>
      <c r="S31" s="19"/>
      <c r="T31" s="19"/>
      <c r="U31" s="19"/>
      <c r="V31" s="19"/>
      <c r="W31" s="19"/>
      <c r="X31" s="19"/>
      <c r="Y31" s="20"/>
    </row>
    <row r="32" spans="1:25" s="13" customFormat="1" ht="15.75">
      <c r="A32" s="7"/>
      <c r="B32" s="8" t="s">
        <v>107</v>
      </c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83"/>
      <c r="Y32" s="12"/>
    </row>
    <row r="33" spans="1:25" s="24" customFormat="1" ht="15" customHeight="1">
      <c r="A33" s="108">
        <v>15</v>
      </c>
      <c r="B33" s="84" t="s">
        <v>124</v>
      </c>
      <c r="C33" s="85" t="s">
        <v>20</v>
      </c>
      <c r="D33" s="86" t="s">
        <v>56</v>
      </c>
      <c r="E33" s="101">
        <v>2000</v>
      </c>
      <c r="F33" s="86">
        <v>154</v>
      </c>
      <c r="G33" s="86">
        <v>6</v>
      </c>
      <c r="H33" s="86" t="s">
        <v>28</v>
      </c>
      <c r="I33" s="86" t="s">
        <v>66</v>
      </c>
      <c r="J33" s="86" t="s">
        <v>30</v>
      </c>
      <c r="K33" s="86" t="s">
        <v>28</v>
      </c>
      <c r="L33" s="86" t="s">
        <v>28</v>
      </c>
      <c r="M33" s="86" t="s">
        <v>28</v>
      </c>
      <c r="N33" s="86" t="s">
        <v>28</v>
      </c>
      <c r="O33" s="86" t="s">
        <v>41</v>
      </c>
      <c r="P33" s="86" t="s">
        <v>57</v>
      </c>
      <c r="Q33" s="86"/>
      <c r="R33" s="86" t="s">
        <v>100</v>
      </c>
      <c r="S33" s="86" t="s">
        <v>36</v>
      </c>
      <c r="T33" s="86" t="s">
        <v>35</v>
      </c>
      <c r="U33" s="98" t="s">
        <v>103</v>
      </c>
      <c r="V33" s="86" t="s">
        <v>28</v>
      </c>
      <c r="W33" s="86"/>
      <c r="X33" s="86" t="s">
        <v>55</v>
      </c>
      <c r="Y33" s="88">
        <f>VLOOKUP(B33,'Bonos BV LPF 03-2022'!B:J,9,0)</f>
        <v>21330300</v>
      </c>
    </row>
    <row r="34" spans="1:25" s="24" customFormat="1" ht="15" customHeight="1">
      <c r="A34" s="108">
        <v>16</v>
      </c>
      <c r="B34" s="84" t="s">
        <v>108</v>
      </c>
      <c r="C34" s="85" t="s">
        <v>20</v>
      </c>
      <c r="D34" s="86" t="s">
        <v>109</v>
      </c>
      <c r="E34" s="101">
        <v>1600</v>
      </c>
      <c r="F34" s="86">
        <v>178</v>
      </c>
      <c r="G34" s="86">
        <v>6</v>
      </c>
      <c r="H34" s="86" t="s">
        <v>28</v>
      </c>
      <c r="I34" s="86" t="s">
        <v>66</v>
      </c>
      <c r="J34" s="86" t="s">
        <v>30</v>
      </c>
      <c r="K34" s="86" t="s">
        <v>28</v>
      </c>
      <c r="L34" s="86" t="s">
        <v>28</v>
      </c>
      <c r="M34" s="86" t="s">
        <v>28</v>
      </c>
      <c r="N34" s="86" t="s">
        <v>28</v>
      </c>
      <c r="O34" s="86" t="s">
        <v>41</v>
      </c>
      <c r="P34" s="86" t="s">
        <v>57</v>
      </c>
      <c r="Q34" s="86"/>
      <c r="R34" s="86" t="s">
        <v>100</v>
      </c>
      <c r="S34" s="86" t="s">
        <v>36</v>
      </c>
      <c r="T34" s="86" t="s">
        <v>35</v>
      </c>
      <c r="U34" s="98" t="s">
        <v>103</v>
      </c>
      <c r="V34" s="86" t="s">
        <v>28</v>
      </c>
      <c r="W34" s="86"/>
      <c r="X34" s="86" t="s">
        <v>55</v>
      </c>
      <c r="Y34" s="88">
        <f>VLOOKUP(B34,'Bonos BV LPF 03-2022'!B:J,9,0)</f>
        <v>22397300</v>
      </c>
    </row>
    <row r="35" spans="1:25" s="24" customFormat="1" ht="15" customHeight="1">
      <c r="A35" s="108">
        <v>17</v>
      </c>
      <c r="B35" s="84" t="s">
        <v>125</v>
      </c>
      <c r="C35" s="85" t="s">
        <v>20</v>
      </c>
      <c r="D35" s="86" t="s">
        <v>56</v>
      </c>
      <c r="E35" s="101">
        <v>2000</v>
      </c>
      <c r="F35" s="86">
        <v>154</v>
      </c>
      <c r="G35" s="86">
        <v>6</v>
      </c>
      <c r="H35" s="86" t="s">
        <v>28</v>
      </c>
      <c r="I35" s="86" t="s">
        <v>67</v>
      </c>
      <c r="J35" s="86" t="s">
        <v>36</v>
      </c>
      <c r="K35" s="86" t="s">
        <v>28</v>
      </c>
      <c r="L35" s="86" t="s">
        <v>28</v>
      </c>
      <c r="M35" s="86" t="s">
        <v>28</v>
      </c>
      <c r="N35" s="86" t="s">
        <v>28</v>
      </c>
      <c r="O35" s="86" t="s">
        <v>41</v>
      </c>
      <c r="P35" s="86" t="s">
        <v>112</v>
      </c>
      <c r="Q35" s="86"/>
      <c r="R35" s="86" t="s">
        <v>126</v>
      </c>
      <c r="S35" s="86" t="s">
        <v>36</v>
      </c>
      <c r="T35" s="86" t="s">
        <v>35</v>
      </c>
      <c r="U35" s="98" t="s">
        <v>103</v>
      </c>
      <c r="V35" s="86" t="s">
        <v>28</v>
      </c>
      <c r="W35" s="86"/>
      <c r="X35" s="86" t="s">
        <v>55</v>
      </c>
      <c r="Y35" s="88">
        <f>VLOOKUP(B35,'Bonos BV LPF 03-2022'!B:J,9,0)</f>
        <v>23367300</v>
      </c>
    </row>
    <row r="36" spans="1:25" s="24" customFormat="1" ht="15" customHeight="1">
      <c r="A36" s="108">
        <v>18</v>
      </c>
      <c r="B36" s="84" t="s">
        <v>110</v>
      </c>
      <c r="C36" s="85" t="s">
        <v>20</v>
      </c>
      <c r="D36" s="86" t="s">
        <v>109</v>
      </c>
      <c r="E36" s="101">
        <v>1600</v>
      </c>
      <c r="F36" s="86">
        <v>178</v>
      </c>
      <c r="G36" s="86">
        <v>6</v>
      </c>
      <c r="H36" s="86" t="s">
        <v>28</v>
      </c>
      <c r="I36" s="86" t="s">
        <v>67</v>
      </c>
      <c r="J36" s="86" t="s">
        <v>36</v>
      </c>
      <c r="K36" s="86" t="s">
        <v>28</v>
      </c>
      <c r="L36" s="86" t="s">
        <v>28</v>
      </c>
      <c r="M36" s="86" t="s">
        <v>28</v>
      </c>
      <c r="N36" s="86" t="s">
        <v>111</v>
      </c>
      <c r="O36" s="86" t="s">
        <v>41</v>
      </c>
      <c r="P36" s="86" t="s">
        <v>112</v>
      </c>
      <c r="Q36" s="86"/>
      <c r="R36" s="86" t="s">
        <v>113</v>
      </c>
      <c r="S36" s="86" t="s">
        <v>36</v>
      </c>
      <c r="T36" s="86" t="s">
        <v>35</v>
      </c>
      <c r="U36" s="98" t="s">
        <v>103</v>
      </c>
      <c r="V36" s="86" t="s">
        <v>28</v>
      </c>
      <c r="W36" s="86" t="s">
        <v>114</v>
      </c>
      <c r="X36" s="86" t="s">
        <v>55</v>
      </c>
      <c r="Y36" s="88">
        <f>VLOOKUP(B36,'Bonos BV LPF 03-2022'!B:J,9,0)</f>
        <v>30351300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A5" sqref="A5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6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69" customWidth="1"/>
    <col min="12" max="12" width="11.42578125" style="69"/>
    <col min="13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2" s="2" customFormat="1" ht="47.25" customHeight="1">
      <c r="A1" s="29"/>
      <c r="C1" s="59"/>
      <c r="D1" s="118" t="s">
        <v>144</v>
      </c>
      <c r="E1" s="118"/>
      <c r="F1" s="118"/>
      <c r="G1" s="118"/>
      <c r="H1" s="118"/>
      <c r="I1" s="118"/>
    </row>
    <row r="2" spans="1:12" s="5" customFormat="1" ht="21">
      <c r="A2" s="30"/>
      <c r="B2" s="31"/>
      <c r="C2" s="89"/>
      <c r="D2" s="34" t="str">
        <f>'LPF 03-2022'!J2</f>
        <v>Vigencia: desde 02 de Marzo 2022</v>
      </c>
      <c r="E2" s="34"/>
      <c r="F2" s="34"/>
      <c r="G2" s="34"/>
      <c r="H2" s="34"/>
      <c r="I2" s="34"/>
      <c r="J2" s="33"/>
    </row>
    <row r="3" spans="1:12" s="5" customFormat="1" ht="33.950000000000003" customHeight="1">
      <c r="A3" s="30"/>
      <c r="B3" s="35"/>
      <c r="C3" s="90"/>
      <c r="D3" s="35"/>
      <c r="E3" s="32"/>
      <c r="F3" s="35"/>
      <c r="G3" s="32"/>
      <c r="H3" s="32"/>
      <c r="I3" s="35"/>
      <c r="J3" s="58"/>
    </row>
    <row r="4" spans="1:12" s="5" customFormat="1" ht="34.5" customHeight="1">
      <c r="A4" s="30"/>
      <c r="B4" s="4"/>
      <c r="C4" s="91"/>
      <c r="D4" s="36"/>
      <c r="E4" s="35"/>
      <c r="F4" s="36"/>
      <c r="G4" s="35"/>
      <c r="H4" s="35"/>
      <c r="I4" s="35"/>
      <c r="J4" s="117" t="s">
        <v>39</v>
      </c>
      <c r="K4" s="117" t="s">
        <v>38</v>
      </c>
      <c r="L4" s="117" t="s">
        <v>40</v>
      </c>
    </row>
    <row r="5" spans="1:12" s="5" customFormat="1" ht="36" customHeight="1">
      <c r="A5" s="30"/>
      <c r="B5" s="60" t="s">
        <v>21</v>
      </c>
      <c r="C5" s="92"/>
      <c r="D5" s="61" t="s">
        <v>42</v>
      </c>
      <c r="E5" s="62"/>
      <c r="F5" s="63" t="s">
        <v>22</v>
      </c>
      <c r="G5" s="38"/>
      <c r="H5" s="72" t="s">
        <v>43</v>
      </c>
      <c r="J5" s="117"/>
      <c r="K5" s="117"/>
      <c r="L5" s="117"/>
    </row>
    <row r="6" spans="1:12" s="69" customFormat="1" ht="15" customHeight="1">
      <c r="A6" s="64"/>
      <c r="B6" s="64"/>
      <c r="C6" s="95"/>
      <c r="D6" s="65"/>
      <c r="E6" s="77"/>
      <c r="F6" s="64"/>
      <c r="G6" s="70"/>
      <c r="H6" s="77"/>
      <c r="I6" s="56"/>
      <c r="J6" s="82"/>
      <c r="K6" s="82"/>
      <c r="L6" s="82"/>
    </row>
    <row r="7" spans="1:12" s="69" customFormat="1" ht="15" customHeight="1">
      <c r="A7" s="64"/>
      <c r="B7" s="66" t="s">
        <v>44</v>
      </c>
      <c r="C7" s="93"/>
      <c r="D7" s="67"/>
      <c r="E7" s="75"/>
      <c r="F7" s="68"/>
      <c r="G7" s="70"/>
      <c r="H7" s="80"/>
      <c r="I7" s="56"/>
      <c r="J7" s="80"/>
      <c r="K7" s="80"/>
      <c r="L7" s="80"/>
    </row>
    <row r="8" spans="1:12" s="69" customFormat="1" ht="15" customHeight="1">
      <c r="A8" s="86">
        <v>1</v>
      </c>
      <c r="B8" s="73" t="s">
        <v>45</v>
      </c>
      <c r="C8" s="94" t="s">
        <v>50</v>
      </c>
      <c r="D8" s="76">
        <v>9390000</v>
      </c>
      <c r="E8" s="75"/>
      <c r="F8" s="76">
        <v>0</v>
      </c>
      <c r="G8" s="70"/>
      <c r="H8" s="78">
        <f>D8-F8</f>
        <v>9390000</v>
      </c>
      <c r="I8" s="56"/>
      <c r="J8" s="78">
        <f>H8*(1-L8)</f>
        <v>9108300</v>
      </c>
      <c r="K8" s="81">
        <v>0.04</v>
      </c>
      <c r="L8" s="81">
        <v>0.03</v>
      </c>
    </row>
    <row r="9" spans="1:12" s="69" customFormat="1" ht="15" customHeight="1">
      <c r="A9" s="7"/>
      <c r="B9" s="64"/>
      <c r="C9" s="93" t="s">
        <v>50</v>
      </c>
      <c r="D9" s="65"/>
      <c r="E9" s="77"/>
      <c r="F9" s="64"/>
      <c r="G9" s="70"/>
      <c r="H9" s="77"/>
      <c r="I9" s="56"/>
      <c r="J9" s="77"/>
      <c r="K9" s="77"/>
      <c r="L9" s="77"/>
    </row>
    <row r="10" spans="1:12" s="69" customFormat="1" ht="15" customHeight="1">
      <c r="A10" s="14"/>
      <c r="B10" s="66" t="s">
        <v>70</v>
      </c>
      <c r="C10" s="103"/>
      <c r="D10" s="67"/>
      <c r="E10" s="75"/>
      <c r="F10" s="68"/>
      <c r="G10" s="70"/>
      <c r="H10" s="80"/>
      <c r="I10" s="56"/>
      <c r="J10" s="80"/>
      <c r="K10" s="80"/>
      <c r="L10" s="80"/>
    </row>
    <row r="11" spans="1:12" s="69" customFormat="1" ht="15" customHeight="1">
      <c r="A11" s="86">
        <v>2</v>
      </c>
      <c r="B11" s="73" t="s">
        <v>71</v>
      </c>
      <c r="C11" s="103" t="s">
        <v>72</v>
      </c>
      <c r="D11" s="76">
        <v>10690000</v>
      </c>
      <c r="E11" s="75"/>
      <c r="F11" s="76">
        <v>0</v>
      </c>
      <c r="G11" s="70"/>
      <c r="H11" s="78">
        <f t="shared" ref="H11:H12" si="0">D11-F11</f>
        <v>10690000</v>
      </c>
      <c r="I11" s="56"/>
      <c r="J11" s="78">
        <f t="shared" ref="J11:J13" si="1">H11*(1-L11)</f>
        <v>10369300</v>
      </c>
      <c r="K11" s="81">
        <v>0.04</v>
      </c>
      <c r="L11" s="81">
        <v>0.03</v>
      </c>
    </row>
    <row r="12" spans="1:12" s="69" customFormat="1" ht="15" customHeight="1">
      <c r="A12" s="86">
        <v>3</v>
      </c>
      <c r="B12" s="73" t="s">
        <v>73</v>
      </c>
      <c r="C12" s="103" t="s">
        <v>74</v>
      </c>
      <c r="D12" s="76">
        <v>11290000</v>
      </c>
      <c r="E12" s="75"/>
      <c r="F12" s="76">
        <v>0</v>
      </c>
      <c r="G12" s="70"/>
      <c r="H12" s="78">
        <f t="shared" si="0"/>
        <v>11290000</v>
      </c>
      <c r="I12" s="56"/>
      <c r="J12" s="78">
        <f t="shared" si="1"/>
        <v>10951300</v>
      </c>
      <c r="K12" s="81">
        <v>0.04</v>
      </c>
      <c r="L12" s="81">
        <v>0.03</v>
      </c>
    </row>
    <row r="13" spans="1:12" s="69" customFormat="1" ht="15" customHeight="1">
      <c r="A13" s="86">
        <v>4</v>
      </c>
      <c r="B13" s="73" t="s">
        <v>75</v>
      </c>
      <c r="C13" s="103" t="s">
        <v>76</v>
      </c>
      <c r="D13" s="76">
        <v>12390000</v>
      </c>
      <c r="E13" s="75"/>
      <c r="F13" s="76">
        <v>0</v>
      </c>
      <c r="G13" s="70"/>
      <c r="H13" s="78">
        <f>D13-F13</f>
        <v>12390000</v>
      </c>
      <c r="I13" s="56"/>
      <c r="J13" s="78">
        <f t="shared" si="1"/>
        <v>12018300</v>
      </c>
      <c r="K13" s="81">
        <v>0.04</v>
      </c>
      <c r="L13" s="81">
        <v>0.03</v>
      </c>
    </row>
    <row r="14" spans="1:12" s="69" customFormat="1" ht="15" customHeight="1">
      <c r="A14" s="14"/>
      <c r="B14" s="74"/>
      <c r="C14" s="94"/>
      <c r="D14" s="79"/>
      <c r="E14" s="75"/>
      <c r="F14" s="79"/>
      <c r="G14" s="70"/>
      <c r="H14" s="79"/>
      <c r="I14" s="56"/>
      <c r="J14" s="79"/>
      <c r="K14" s="79"/>
      <c r="L14" s="79"/>
    </row>
    <row r="15" spans="1:12" s="69" customFormat="1" ht="15" customHeight="1">
      <c r="A15" s="14"/>
      <c r="B15" s="66" t="s">
        <v>84</v>
      </c>
      <c r="C15" s="93"/>
      <c r="D15" s="67"/>
      <c r="E15" s="75"/>
      <c r="F15" s="68"/>
      <c r="G15" s="70"/>
      <c r="H15" s="80"/>
      <c r="I15" s="56"/>
      <c r="J15" s="80"/>
      <c r="K15" s="80"/>
      <c r="L15" s="80"/>
    </row>
    <row r="16" spans="1:12" s="69" customFormat="1" ht="15" customHeight="1">
      <c r="A16" s="86">
        <v>5</v>
      </c>
      <c r="B16" s="73" t="s">
        <v>85</v>
      </c>
      <c r="C16" s="94" t="s">
        <v>86</v>
      </c>
      <c r="D16" s="76">
        <v>12590000</v>
      </c>
      <c r="E16" s="75"/>
      <c r="F16" s="76">
        <v>0</v>
      </c>
      <c r="G16" s="70"/>
      <c r="H16" s="78">
        <f t="shared" ref="H16:H18" si="2">D16-F16</f>
        <v>12590000</v>
      </c>
      <c r="I16" s="56"/>
      <c r="J16" s="78">
        <f t="shared" ref="J16:J18" si="3">H16*(1-L16)</f>
        <v>12212300</v>
      </c>
      <c r="K16" s="81">
        <v>0.04</v>
      </c>
      <c r="L16" s="81">
        <v>0.03</v>
      </c>
    </row>
    <row r="17" spans="1:12" s="69" customFormat="1" ht="15" customHeight="1">
      <c r="A17" s="86">
        <v>6</v>
      </c>
      <c r="B17" s="73" t="s">
        <v>87</v>
      </c>
      <c r="C17" s="94" t="s">
        <v>88</v>
      </c>
      <c r="D17" s="76">
        <v>13290000</v>
      </c>
      <c r="E17" s="75"/>
      <c r="F17" s="76">
        <v>0</v>
      </c>
      <c r="G17" s="70"/>
      <c r="H17" s="78">
        <f t="shared" si="2"/>
        <v>13290000</v>
      </c>
      <c r="I17" s="56"/>
      <c r="J17" s="78">
        <f t="shared" si="3"/>
        <v>12891300</v>
      </c>
      <c r="K17" s="81">
        <v>0.04</v>
      </c>
      <c r="L17" s="81">
        <v>0.03</v>
      </c>
    </row>
    <row r="18" spans="1:12" s="69" customFormat="1" ht="15" customHeight="1">
      <c r="A18" s="86">
        <v>7</v>
      </c>
      <c r="B18" s="73" t="s">
        <v>89</v>
      </c>
      <c r="C18" s="94" t="s">
        <v>90</v>
      </c>
      <c r="D18" s="76">
        <v>15590000</v>
      </c>
      <c r="E18" s="75"/>
      <c r="F18" s="76">
        <v>0</v>
      </c>
      <c r="G18" s="70"/>
      <c r="H18" s="78">
        <f t="shared" si="2"/>
        <v>15590000</v>
      </c>
      <c r="I18" s="56"/>
      <c r="J18" s="78">
        <f t="shared" si="3"/>
        <v>15122300</v>
      </c>
      <c r="K18" s="81">
        <v>0.04</v>
      </c>
      <c r="L18" s="81">
        <v>0.03</v>
      </c>
    </row>
    <row r="19" spans="1:12" s="69" customFormat="1" ht="15" customHeight="1">
      <c r="A19" s="102"/>
      <c r="B19" s="104"/>
      <c r="C19" s="94"/>
      <c r="D19" s="105"/>
      <c r="E19" s="75"/>
      <c r="F19" s="105"/>
      <c r="G19" s="70"/>
      <c r="H19" s="105"/>
      <c r="I19" s="56"/>
      <c r="J19" s="105"/>
      <c r="K19" s="106"/>
      <c r="L19" s="106"/>
    </row>
    <row r="20" spans="1:12" s="69" customFormat="1" ht="15" customHeight="1">
      <c r="A20" s="107"/>
      <c r="B20" s="66" t="s">
        <v>130</v>
      </c>
      <c r="C20" s="103"/>
      <c r="D20" s="67"/>
      <c r="E20" s="75"/>
      <c r="F20" s="68"/>
      <c r="G20" s="70"/>
      <c r="H20" s="80"/>
      <c r="I20" s="56"/>
      <c r="J20" s="80"/>
      <c r="K20" s="80"/>
      <c r="L20" s="80"/>
    </row>
    <row r="21" spans="1:12" s="69" customFormat="1" ht="15" customHeight="1">
      <c r="A21" s="108">
        <v>8</v>
      </c>
      <c r="B21" s="73" t="s">
        <v>131</v>
      </c>
      <c r="C21" s="103" t="s">
        <v>96</v>
      </c>
      <c r="D21" s="76">
        <v>17590000</v>
      </c>
      <c r="E21" s="75"/>
      <c r="F21" s="76">
        <v>0</v>
      </c>
      <c r="G21" s="70"/>
      <c r="H21" s="78">
        <f t="shared" ref="H21:H24" si="4">D21-F21</f>
        <v>17590000</v>
      </c>
      <c r="I21" s="56"/>
      <c r="J21" s="78">
        <f t="shared" ref="J21:J24" si="5">H21*(1-L21)</f>
        <v>17062300</v>
      </c>
      <c r="K21" s="81">
        <v>0.04</v>
      </c>
      <c r="L21" s="81">
        <v>0.03</v>
      </c>
    </row>
    <row r="22" spans="1:12" s="69" customFormat="1" ht="15" customHeight="1">
      <c r="A22" s="108">
        <v>9</v>
      </c>
      <c r="B22" s="73" t="s">
        <v>132</v>
      </c>
      <c r="C22" s="103" t="s">
        <v>97</v>
      </c>
      <c r="D22" s="76">
        <v>18790000</v>
      </c>
      <c r="E22" s="75"/>
      <c r="F22" s="76">
        <v>0</v>
      </c>
      <c r="G22" s="70"/>
      <c r="H22" s="78">
        <f t="shared" si="4"/>
        <v>18790000</v>
      </c>
      <c r="I22" s="56"/>
      <c r="J22" s="78">
        <f t="shared" si="5"/>
        <v>18226300</v>
      </c>
      <c r="K22" s="81">
        <v>0.04</v>
      </c>
      <c r="L22" s="81">
        <v>0.03</v>
      </c>
    </row>
    <row r="23" spans="1:12" s="69" customFormat="1" ht="15" customHeight="1">
      <c r="A23" s="108">
        <v>10</v>
      </c>
      <c r="B23" s="73" t="s">
        <v>133</v>
      </c>
      <c r="C23" s="103" t="s">
        <v>98</v>
      </c>
      <c r="D23" s="76">
        <v>20090000</v>
      </c>
      <c r="E23" s="75"/>
      <c r="F23" s="76">
        <v>0</v>
      </c>
      <c r="G23" s="70"/>
      <c r="H23" s="78">
        <f t="shared" si="4"/>
        <v>20090000</v>
      </c>
      <c r="I23" s="56"/>
      <c r="J23" s="78">
        <f t="shared" si="5"/>
        <v>19487300</v>
      </c>
      <c r="K23" s="81">
        <v>0.04</v>
      </c>
      <c r="L23" s="81">
        <v>0.03</v>
      </c>
    </row>
    <row r="24" spans="1:12" s="69" customFormat="1" ht="15" customHeight="1">
      <c r="A24" s="108">
        <v>11</v>
      </c>
      <c r="B24" s="73" t="s">
        <v>134</v>
      </c>
      <c r="C24" s="103" t="s">
        <v>99</v>
      </c>
      <c r="D24" s="76">
        <v>23790000</v>
      </c>
      <c r="E24" s="75"/>
      <c r="F24" s="76">
        <v>0</v>
      </c>
      <c r="G24" s="70"/>
      <c r="H24" s="78">
        <f t="shared" si="4"/>
        <v>23790000</v>
      </c>
      <c r="I24" s="56"/>
      <c r="J24" s="78">
        <f t="shared" si="5"/>
        <v>23076300</v>
      </c>
      <c r="K24" s="81">
        <v>0.04</v>
      </c>
      <c r="L24" s="81">
        <v>0.03</v>
      </c>
    </row>
    <row r="25" spans="1:12" s="69" customFormat="1" ht="15" customHeight="1">
      <c r="A25" s="14"/>
      <c r="B25" s="74"/>
      <c r="C25" s="94"/>
      <c r="D25" s="79"/>
      <c r="E25" s="75"/>
      <c r="F25" s="79"/>
      <c r="G25" s="70"/>
      <c r="H25" s="79"/>
      <c r="I25" s="56"/>
      <c r="J25" s="79"/>
      <c r="K25" s="79"/>
      <c r="L25" s="79"/>
    </row>
    <row r="26" spans="1:12" s="69" customFormat="1" ht="15" customHeight="1">
      <c r="A26" s="7"/>
      <c r="B26" s="66" t="s">
        <v>46</v>
      </c>
      <c r="C26" s="93"/>
      <c r="D26" s="67"/>
      <c r="E26" s="75"/>
      <c r="F26" s="68"/>
      <c r="G26" s="70"/>
      <c r="H26" s="80"/>
      <c r="I26" s="56"/>
      <c r="J26" s="80"/>
      <c r="K26" s="80"/>
      <c r="L26" s="80"/>
    </row>
    <row r="27" spans="1:12" s="69" customFormat="1" ht="15" customHeight="1">
      <c r="A27" s="86">
        <v>12</v>
      </c>
      <c r="B27" s="73" t="s">
        <v>47</v>
      </c>
      <c r="C27" s="94" t="s">
        <v>51</v>
      </c>
      <c r="D27" s="76">
        <v>16090000</v>
      </c>
      <c r="E27" s="75"/>
      <c r="F27" s="76">
        <v>0</v>
      </c>
      <c r="G27" s="70"/>
      <c r="H27" s="78">
        <f t="shared" ref="H27:H29" si="6">D27-F27</f>
        <v>16090000</v>
      </c>
      <c r="I27" s="56"/>
      <c r="J27" s="78">
        <f t="shared" ref="J27:J29" si="7">H27*(1-L27)</f>
        <v>15607300</v>
      </c>
      <c r="K27" s="81">
        <v>0.04</v>
      </c>
      <c r="L27" s="81">
        <v>0.03</v>
      </c>
    </row>
    <row r="28" spans="1:12" s="69" customFormat="1" ht="15" customHeight="1">
      <c r="A28" s="86">
        <v>13</v>
      </c>
      <c r="B28" s="73" t="s">
        <v>48</v>
      </c>
      <c r="C28" s="94" t="s">
        <v>52</v>
      </c>
      <c r="D28" s="76">
        <v>17190000</v>
      </c>
      <c r="E28" s="75"/>
      <c r="F28" s="76">
        <v>0</v>
      </c>
      <c r="G28" s="70"/>
      <c r="H28" s="78">
        <f t="shared" si="6"/>
        <v>17190000</v>
      </c>
      <c r="I28" s="56"/>
      <c r="J28" s="78">
        <f t="shared" si="7"/>
        <v>16674300</v>
      </c>
      <c r="K28" s="81">
        <v>0.04</v>
      </c>
      <c r="L28" s="81">
        <v>0.03</v>
      </c>
    </row>
    <row r="29" spans="1:12" s="69" customFormat="1" ht="15" customHeight="1">
      <c r="A29" s="86">
        <v>14</v>
      </c>
      <c r="B29" s="73" t="s">
        <v>49</v>
      </c>
      <c r="C29" s="94" t="s">
        <v>69</v>
      </c>
      <c r="D29" s="76">
        <v>17790000</v>
      </c>
      <c r="E29" s="75"/>
      <c r="F29" s="76">
        <v>0</v>
      </c>
      <c r="G29" s="70"/>
      <c r="H29" s="78">
        <f t="shared" si="6"/>
        <v>17790000</v>
      </c>
      <c r="I29" s="56"/>
      <c r="J29" s="78">
        <f t="shared" si="7"/>
        <v>17256300</v>
      </c>
      <c r="K29" s="81">
        <v>0.04</v>
      </c>
      <c r="L29" s="81">
        <v>0.03</v>
      </c>
    </row>
    <row r="30" spans="1:12" s="69" customFormat="1" ht="15" customHeight="1">
      <c r="A30" s="102"/>
      <c r="B30" s="104"/>
      <c r="C30" s="94"/>
      <c r="D30" s="105"/>
      <c r="E30" s="75"/>
      <c r="F30" s="105"/>
      <c r="G30" s="70"/>
      <c r="H30" s="105"/>
      <c r="I30" s="56"/>
      <c r="J30" s="105"/>
      <c r="K30" s="106"/>
      <c r="L30" s="106"/>
    </row>
    <row r="31" spans="1:12" s="69" customFormat="1" ht="15" customHeight="1">
      <c r="A31" s="102"/>
      <c r="B31" s="66" t="s">
        <v>107</v>
      </c>
      <c r="C31" s="93"/>
      <c r="D31" s="67"/>
      <c r="E31" s="75"/>
      <c r="F31" s="68"/>
      <c r="G31" s="70"/>
      <c r="H31" s="80"/>
      <c r="I31" s="56"/>
      <c r="J31" s="80"/>
      <c r="K31" s="80"/>
      <c r="L31" s="80"/>
    </row>
    <row r="32" spans="1:12" s="69" customFormat="1" ht="15" customHeight="1">
      <c r="A32" s="86">
        <v>15</v>
      </c>
      <c r="B32" s="73" t="s">
        <v>124</v>
      </c>
      <c r="C32" s="103" t="s">
        <v>127</v>
      </c>
      <c r="D32" s="76">
        <v>21990000</v>
      </c>
      <c r="E32" s="75"/>
      <c r="F32" s="76">
        <v>0</v>
      </c>
      <c r="G32" s="70"/>
      <c r="H32" s="78">
        <f t="shared" ref="H32" si="8">D32-F32</f>
        <v>21990000</v>
      </c>
      <c r="I32" s="56"/>
      <c r="J32" s="78">
        <f t="shared" ref="J32" si="9">H32*(1-L32)</f>
        <v>21330300</v>
      </c>
      <c r="K32" s="81">
        <v>0.04</v>
      </c>
      <c r="L32" s="81">
        <v>0.03</v>
      </c>
    </row>
    <row r="33" spans="1:12" s="69" customFormat="1" ht="15" customHeight="1">
      <c r="A33" s="86">
        <v>16</v>
      </c>
      <c r="B33" s="73" t="s">
        <v>108</v>
      </c>
      <c r="C33" s="94" t="s">
        <v>115</v>
      </c>
      <c r="D33" s="76">
        <v>23090000</v>
      </c>
      <c r="E33" s="75"/>
      <c r="F33" s="76">
        <v>0</v>
      </c>
      <c r="G33" s="70"/>
      <c r="H33" s="78">
        <f t="shared" ref="H33:H35" si="10">D33-F33</f>
        <v>23090000</v>
      </c>
      <c r="I33" s="56"/>
      <c r="J33" s="78">
        <f t="shared" ref="J33:J35" si="11">H33*(1-L33)</f>
        <v>22397300</v>
      </c>
      <c r="K33" s="81">
        <v>0.04</v>
      </c>
      <c r="L33" s="81">
        <v>0.03</v>
      </c>
    </row>
    <row r="34" spans="1:12" s="69" customFormat="1" ht="15" customHeight="1">
      <c r="A34" s="86">
        <v>17</v>
      </c>
      <c r="B34" s="73" t="s">
        <v>125</v>
      </c>
      <c r="C34" s="103" t="s">
        <v>128</v>
      </c>
      <c r="D34" s="76">
        <v>24090000</v>
      </c>
      <c r="E34" s="75"/>
      <c r="F34" s="76">
        <v>0</v>
      </c>
      <c r="G34" s="70"/>
      <c r="H34" s="78">
        <f t="shared" ref="H34" si="12">D34-F34</f>
        <v>24090000</v>
      </c>
      <c r="I34" s="56"/>
      <c r="J34" s="78">
        <f t="shared" ref="J34" si="13">H34*(1-L34)</f>
        <v>23367300</v>
      </c>
      <c r="K34" s="81">
        <v>0.04</v>
      </c>
      <c r="L34" s="81">
        <v>0.03</v>
      </c>
    </row>
    <row r="35" spans="1:12" s="69" customFormat="1" ht="12.75">
      <c r="A35" s="86">
        <v>18</v>
      </c>
      <c r="B35" s="73" t="s">
        <v>110</v>
      </c>
      <c r="C35" s="103" t="s">
        <v>116</v>
      </c>
      <c r="D35" s="76">
        <v>31290000</v>
      </c>
      <c r="E35" s="75"/>
      <c r="F35" s="76">
        <v>0</v>
      </c>
      <c r="G35" s="70"/>
      <c r="H35" s="78">
        <f t="shared" si="10"/>
        <v>31290000</v>
      </c>
      <c r="I35" s="26"/>
      <c r="J35" s="78">
        <f t="shared" si="11"/>
        <v>30351300</v>
      </c>
      <c r="K35" s="81">
        <v>0.04</v>
      </c>
      <c r="L35" s="81">
        <v>0.03</v>
      </c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29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16384" width="11.42578125" style="45"/>
  </cols>
  <sheetData>
    <row r="1" spans="1:8" ht="21">
      <c r="A1" s="42"/>
      <c r="B1" s="42"/>
      <c r="C1" s="42"/>
      <c r="D1" s="49"/>
      <c r="E1" s="44"/>
      <c r="F1" s="44"/>
    </row>
    <row r="2" spans="1:8" ht="21">
      <c r="A2" s="42"/>
      <c r="B2" s="42"/>
      <c r="C2" s="42"/>
      <c r="D2" s="50"/>
      <c r="E2" s="44"/>
      <c r="F2" s="44"/>
    </row>
    <row r="3" spans="1:8" ht="23.25">
      <c r="A3" s="42"/>
      <c r="B3" s="42"/>
      <c r="C3" s="42"/>
      <c r="D3" s="50"/>
      <c r="E3" s="53" t="str">
        <f>'LPF 03-2022'!I1</f>
        <v>PRECIOS SUGERIDOS DE VENTA FLEETSALE N° 03 - 2022</v>
      </c>
      <c r="F3" s="53"/>
    </row>
    <row r="4" spans="1:8" ht="21">
      <c r="A4" s="42"/>
      <c r="B4" s="42"/>
      <c r="C4" s="42"/>
      <c r="D4" s="50"/>
      <c r="E4" s="119" t="str">
        <f>'Bonos BV LPF 03-2022'!D2</f>
        <v>Vigencia: desde 02 de Marzo 2022</v>
      </c>
      <c r="F4" s="119"/>
    </row>
    <row r="5" spans="1:8" ht="21">
      <c r="A5" s="42"/>
      <c r="B5" s="42"/>
      <c r="C5" s="42"/>
      <c r="D5" s="50"/>
      <c r="F5" s="52"/>
    </row>
    <row r="6" spans="1:8" ht="25.5">
      <c r="A6" s="43" t="s">
        <v>23</v>
      </c>
      <c r="B6" s="97" t="s">
        <v>24</v>
      </c>
      <c r="C6" s="97" t="s">
        <v>25</v>
      </c>
      <c r="D6" s="49" t="s">
        <v>26</v>
      </c>
      <c r="E6" s="48" t="s">
        <v>21</v>
      </c>
      <c r="F6" s="37"/>
      <c r="G6" s="46" t="s">
        <v>37</v>
      </c>
      <c r="H6" s="54" t="s">
        <v>38</v>
      </c>
    </row>
    <row r="7" spans="1:8">
      <c r="B7" s="71" t="s">
        <v>60</v>
      </c>
      <c r="C7" s="71" t="s">
        <v>61</v>
      </c>
      <c r="D7" s="57" t="str">
        <f t="shared" ref="D7:D12" si="0">B7&amp;" "&amp;LEFT(C7)&amp;" "&amp;RIGHT(C7,4)</f>
        <v>C4S6E3315 D D346</v>
      </c>
      <c r="E7" s="71" t="s">
        <v>45</v>
      </c>
      <c r="G7" s="47">
        <f>VLOOKUP(E7,'Bonos BV LPF 03-2022'!B:J,9,0)</f>
        <v>9108300</v>
      </c>
      <c r="H7" s="55">
        <f>VLOOKUP(E7,'Bonos BV LPF 03-2022'!B:K,10,0)</f>
        <v>0.04</v>
      </c>
    </row>
    <row r="8" spans="1:8">
      <c r="B8" s="71" t="s">
        <v>60</v>
      </c>
      <c r="C8" s="71" t="s">
        <v>123</v>
      </c>
      <c r="D8" s="57" t="str">
        <f t="shared" si="0"/>
        <v>C4S6E3315 D D534</v>
      </c>
      <c r="E8" s="71" t="s">
        <v>45</v>
      </c>
      <c r="G8" s="47">
        <f>VLOOKUP(E8,'Bonos BV LPF 03-2022'!B:J,9,0)</f>
        <v>9108300</v>
      </c>
      <c r="H8" s="55">
        <f>VLOOKUP(E8,'Bonos BV LPF 03-2022'!B:K,10,0)</f>
        <v>0.04</v>
      </c>
    </row>
    <row r="9" spans="1:8">
      <c r="B9" s="71" t="s">
        <v>93</v>
      </c>
      <c r="C9" s="71" t="s">
        <v>95</v>
      </c>
      <c r="D9" s="57" t="str">
        <f t="shared" si="0"/>
        <v>H6S4K4617 D D656</v>
      </c>
      <c r="E9" s="71" t="s">
        <v>85</v>
      </c>
      <c r="G9" s="47">
        <f>VLOOKUP(E9,'Bonos BV LPF 03-2022'!B:J,9,0)</f>
        <v>12212300</v>
      </c>
      <c r="H9" s="55">
        <f>VLOOKUP(E9,'Bonos BV LPF 03-2022'!B:K,10,0)</f>
        <v>0.04</v>
      </c>
    </row>
    <row r="10" spans="1:8">
      <c r="B10" s="71" t="s">
        <v>93</v>
      </c>
      <c r="C10" s="71" t="s">
        <v>94</v>
      </c>
      <c r="D10" s="57" t="str">
        <f t="shared" ref="D10" si="1">B10&amp;" "&amp;LEFT(C10)&amp;" "&amp;RIGHT(C10,4)</f>
        <v>H6S4K4617 D D807</v>
      </c>
      <c r="E10" s="71" t="s">
        <v>87</v>
      </c>
      <c r="G10" s="47">
        <f>VLOOKUP(E10,'Bonos BV LPF 03-2022'!B:J,9,0)</f>
        <v>12891300</v>
      </c>
      <c r="H10" s="55">
        <f>VLOOKUP(E10,'Bonos BV LPF 03-2022'!B:K,10,0)</f>
        <v>0.04</v>
      </c>
    </row>
    <row r="11" spans="1:8">
      <c r="B11" s="71" t="s">
        <v>91</v>
      </c>
      <c r="C11" s="71" t="s">
        <v>92</v>
      </c>
      <c r="D11" s="57" t="str">
        <f t="shared" si="0"/>
        <v>H6S4D261F D D806</v>
      </c>
      <c r="E11" s="71" t="s">
        <v>89</v>
      </c>
      <c r="G11" s="47">
        <f>VLOOKUP(E11,'Bonos BV LPF 03-2022'!B:J,9,0)</f>
        <v>15122300</v>
      </c>
      <c r="H11" s="55">
        <f>VLOOKUP(E11,'Bonos BV LPF 03-2022'!B:K,10,0)</f>
        <v>0.04</v>
      </c>
    </row>
    <row r="12" spans="1:8">
      <c r="B12" s="71" t="s">
        <v>79</v>
      </c>
      <c r="C12" s="71" t="s">
        <v>81</v>
      </c>
      <c r="D12" s="57" t="str">
        <f t="shared" si="0"/>
        <v>HQS6K3615 D D542</v>
      </c>
      <c r="E12" s="71" t="s">
        <v>71</v>
      </c>
      <c r="G12" s="47">
        <f>VLOOKUP(E12,'Bonos BV LPF 03-2022'!B:J,9,0)</f>
        <v>10369300</v>
      </c>
      <c r="H12" s="55">
        <f>VLOOKUP(E12,'Bonos BV LPF 03-2022'!B:K,10,0)</f>
        <v>0.04</v>
      </c>
    </row>
    <row r="13" spans="1:8">
      <c r="B13" s="71" t="s">
        <v>79</v>
      </c>
      <c r="C13" s="71" t="s">
        <v>80</v>
      </c>
      <c r="D13" s="57" t="str">
        <f t="shared" ref="D13:D17" si="2">B13&amp;" "&amp;LEFT(C13)&amp;" "&amp;RIGHT(C13,4)</f>
        <v>HQS6K3615 D D543</v>
      </c>
      <c r="E13" s="71" t="s">
        <v>73</v>
      </c>
      <c r="G13" s="47">
        <f>VLOOKUP(E13,'Bonos BV LPF 03-2022'!B:J,9,0)</f>
        <v>10951300</v>
      </c>
      <c r="H13" s="55">
        <f>VLOOKUP(E13,'Bonos BV LPF 03-2022'!B:K,10,0)</f>
        <v>0.04</v>
      </c>
    </row>
    <row r="14" spans="1:8">
      <c r="B14" s="71" t="s">
        <v>82</v>
      </c>
      <c r="C14" s="71" t="s">
        <v>83</v>
      </c>
      <c r="D14" s="57" t="str">
        <f t="shared" si="2"/>
        <v>HQS6K361B G G363</v>
      </c>
      <c r="E14" s="71" t="s">
        <v>75</v>
      </c>
      <c r="G14" s="47">
        <f>VLOOKUP(E14,'Bonos BV LPF 03-2022'!B:J,9,0)</f>
        <v>12018300</v>
      </c>
      <c r="H14" s="55">
        <f>VLOOKUP(E14,'Bonos BV LPF 03-2022'!B:K,10,0)</f>
        <v>0.04</v>
      </c>
    </row>
    <row r="15" spans="1:8">
      <c r="B15" s="114" t="s">
        <v>62</v>
      </c>
      <c r="C15" s="114" t="s">
        <v>104</v>
      </c>
      <c r="D15" s="57" t="str">
        <f t="shared" si="2"/>
        <v>SNW5D2617 G G03R</v>
      </c>
      <c r="E15" s="114" t="s">
        <v>47</v>
      </c>
      <c r="F15" s="115"/>
      <c r="G15" s="47">
        <f>VLOOKUP(E15,'Bonos BV LPF 03-2022'!B:J,9,0)</f>
        <v>15607300</v>
      </c>
      <c r="H15" s="116">
        <f>VLOOKUP(E15,'Bonos BV LPF 03-2022'!B:K,10,0)</f>
        <v>0.04</v>
      </c>
    </row>
    <row r="16" spans="1:8">
      <c r="B16" s="114" t="s">
        <v>63</v>
      </c>
      <c r="C16" s="114" t="s">
        <v>106</v>
      </c>
      <c r="D16" s="57" t="str">
        <f t="shared" si="2"/>
        <v>SNW5D261F G G03S</v>
      </c>
      <c r="E16" s="114" t="s">
        <v>48</v>
      </c>
      <c r="F16" s="115"/>
      <c r="G16" s="47">
        <f>VLOOKUP(E16,'Bonos BV LPF 03-2022'!B:J,9,0)</f>
        <v>16674300</v>
      </c>
      <c r="H16" s="116">
        <f>VLOOKUP(E16,'Bonos BV LPF 03-2022'!B:K,10,0)</f>
        <v>0.04</v>
      </c>
    </row>
    <row r="17" spans="2:8">
      <c r="B17" s="114" t="s">
        <v>63</v>
      </c>
      <c r="C17" s="114" t="s">
        <v>105</v>
      </c>
      <c r="D17" s="57" t="str">
        <f t="shared" si="2"/>
        <v>SNW5D261F G G03T</v>
      </c>
      <c r="E17" s="114" t="s">
        <v>49</v>
      </c>
      <c r="F17" s="115"/>
      <c r="G17" s="47">
        <f>VLOOKUP(E17,'Bonos BV LPF 03-2022'!B:J,9,0)</f>
        <v>17256300</v>
      </c>
      <c r="H17" s="116">
        <f>VLOOKUP(E17,'Bonos BV LPF 03-2022'!B:K,10,0)</f>
        <v>0.04</v>
      </c>
    </row>
    <row r="18" spans="2:8">
      <c r="B18" s="71" t="s">
        <v>129</v>
      </c>
      <c r="C18" s="71" t="s">
        <v>118</v>
      </c>
      <c r="D18" s="57" t="str">
        <f t="shared" ref="D18:D25" si="3">B18&amp;" "&amp;LEFT(C18)&amp;" "&amp;RIGHT(C18,4)</f>
        <v>GWWD2J61F D D02N</v>
      </c>
      <c r="E18" s="71" t="s">
        <v>124</v>
      </c>
      <c r="G18" s="47">
        <f>VLOOKUP(E18,'Bonos BV LPF 03-2022'!B:J,9,0)</f>
        <v>21330300</v>
      </c>
      <c r="H18" s="116">
        <f>VLOOKUP(E18,'Bonos BV LPF 03-2022'!B:K,10,0)</f>
        <v>0.04</v>
      </c>
    </row>
    <row r="19" spans="2:8">
      <c r="B19" s="71" t="s">
        <v>129</v>
      </c>
      <c r="C19" s="71" t="s">
        <v>119</v>
      </c>
      <c r="D19" s="57" t="str">
        <f t="shared" si="3"/>
        <v>GWWD2J61F D D686</v>
      </c>
      <c r="E19" s="71" t="s">
        <v>124</v>
      </c>
      <c r="G19" s="47">
        <f>VLOOKUP(E19,'Bonos BV LPF 03-2022'!B:J,9,0)</f>
        <v>21330300</v>
      </c>
      <c r="H19" s="116">
        <f>VLOOKUP(E19,'Bonos BV LPF 03-2022'!B:K,10,0)</f>
        <v>0.04</v>
      </c>
    </row>
    <row r="20" spans="2:8">
      <c r="B20" s="71" t="s">
        <v>129</v>
      </c>
      <c r="C20" s="71" t="s">
        <v>145</v>
      </c>
      <c r="D20" s="57" t="str">
        <f t="shared" si="3"/>
        <v>GWWD2J61F D D688</v>
      </c>
      <c r="E20" s="71" t="s">
        <v>125</v>
      </c>
      <c r="G20" s="47">
        <f>VLOOKUP(E20,'Bonos BV LPF 03-2022'!B:J,9,0)</f>
        <v>23367300</v>
      </c>
      <c r="H20" s="116">
        <f>VLOOKUP(E20,'Bonos BV LPF 03-2022'!B:K,10,0)</f>
        <v>0.04</v>
      </c>
    </row>
    <row r="21" spans="2:8">
      <c r="B21" s="71" t="s">
        <v>117</v>
      </c>
      <c r="C21" s="71" t="s">
        <v>118</v>
      </c>
      <c r="D21" s="57" t="str">
        <f t="shared" si="3"/>
        <v>GWWDD5G1U D D02N</v>
      </c>
      <c r="E21" s="71" t="s">
        <v>108</v>
      </c>
      <c r="G21" s="47">
        <f>VLOOKUP(E21,'Bonos BV LPF 03-2022'!B:J,9,0)</f>
        <v>22397300</v>
      </c>
      <c r="H21" s="116">
        <f>VLOOKUP(E21,'Bonos BV LPF 03-2022'!B:K,10,0)</f>
        <v>0.04</v>
      </c>
    </row>
    <row r="22" spans="2:8">
      <c r="B22" s="114" t="s">
        <v>117</v>
      </c>
      <c r="C22" s="114" t="s">
        <v>119</v>
      </c>
      <c r="D22" s="57" t="str">
        <f t="shared" si="3"/>
        <v>GWWDD5G1U D D686</v>
      </c>
      <c r="E22" s="71" t="s">
        <v>108</v>
      </c>
      <c r="F22" s="115"/>
      <c r="G22" s="47">
        <f>VLOOKUP(E22,'Bonos BV LPF 03-2022'!B:J,9,0)</f>
        <v>22397300</v>
      </c>
      <c r="H22" s="116">
        <f>VLOOKUP(E22,'Bonos BV LPF 03-2022'!B:K,10,0)</f>
        <v>0.04</v>
      </c>
    </row>
    <row r="23" spans="2:8">
      <c r="B23" s="114" t="s">
        <v>121</v>
      </c>
      <c r="C23" s="114" t="s">
        <v>120</v>
      </c>
      <c r="D23" s="57" t="str">
        <f t="shared" si="3"/>
        <v>GWWDD5G1X D D689</v>
      </c>
      <c r="E23" s="71" t="s">
        <v>110</v>
      </c>
      <c r="F23" s="115"/>
      <c r="G23" s="47">
        <f>VLOOKUP(E23,'Bonos BV LPF 03-2022'!B:J,9,0)</f>
        <v>30351300</v>
      </c>
      <c r="H23" s="116">
        <f>VLOOKUP(E23,'Bonos BV LPF 03-2022'!B:K,10,0)</f>
        <v>0.04</v>
      </c>
    </row>
    <row r="24" spans="2:8">
      <c r="B24" s="71" t="s">
        <v>121</v>
      </c>
      <c r="C24" s="71" t="s">
        <v>146</v>
      </c>
      <c r="D24" s="57" t="str">
        <f t="shared" si="3"/>
        <v>GWWDD5G1X D D04N</v>
      </c>
      <c r="E24" s="71" t="s">
        <v>110</v>
      </c>
      <c r="F24" s="115"/>
      <c r="G24" s="47">
        <f>VLOOKUP(E24,'Bonos BV LPF 03-2022'!B:J,9,0)</f>
        <v>30351300</v>
      </c>
      <c r="H24" s="116">
        <f>VLOOKUP(E24,'Bonos BV LPF 03-2022'!B:K,10,0)</f>
        <v>0.04</v>
      </c>
    </row>
    <row r="25" spans="2:8">
      <c r="B25" s="114" t="s">
        <v>121</v>
      </c>
      <c r="C25" s="114" t="s">
        <v>122</v>
      </c>
      <c r="D25" s="57" t="str">
        <f t="shared" si="3"/>
        <v>GWWDD5G1X D D507</v>
      </c>
      <c r="E25" s="71" t="s">
        <v>110</v>
      </c>
      <c r="F25" s="115"/>
      <c r="G25" s="47">
        <f>VLOOKUP(E25,'Bonos BV LPF 03-2022'!B:J,9,0)</f>
        <v>30351300</v>
      </c>
      <c r="H25" s="116">
        <f>VLOOKUP(E25,'Bonos BV LPF 03-2022'!B:K,10,0)</f>
        <v>0.04</v>
      </c>
    </row>
    <row r="26" spans="2:8">
      <c r="B26" s="114" t="s">
        <v>137</v>
      </c>
      <c r="C26" s="114" t="s">
        <v>138</v>
      </c>
      <c r="D26" s="57" t="str">
        <f t="shared" ref="D26:D29" si="4">B26&amp;" "&amp;LEFT(C26)&amp;" "&amp;RIGHT(C26,4)</f>
        <v>0AS42J617 G G03W</v>
      </c>
      <c r="E26" s="71" t="s">
        <v>132</v>
      </c>
      <c r="F26" s="115"/>
      <c r="G26" s="47">
        <f>VLOOKUP(E26,'Bonos BV LPF 03-2022'!B:J,9,0)</f>
        <v>18226300</v>
      </c>
      <c r="H26" s="116">
        <f>VLOOKUP(E26,'Bonos BV LPF 03-2022'!B:K,10,0)</f>
        <v>0.04</v>
      </c>
    </row>
    <row r="27" spans="2:8">
      <c r="B27" s="114" t="s">
        <v>139</v>
      </c>
      <c r="C27" s="114" t="s">
        <v>140</v>
      </c>
      <c r="D27" s="57" t="str">
        <f t="shared" si="4"/>
        <v>0AS42J61F G G03X</v>
      </c>
      <c r="E27" s="71" t="s">
        <v>133</v>
      </c>
      <c r="F27" s="115"/>
      <c r="G27" s="47">
        <f>VLOOKUP(E27,'Bonos BV LPF 03-2022'!B:J,9,0)</f>
        <v>19487300</v>
      </c>
      <c r="H27" s="116">
        <f>VLOOKUP(E27,'Bonos BV LPF 03-2022'!B:K,10,0)</f>
        <v>0.04</v>
      </c>
    </row>
    <row r="28" spans="2:8">
      <c r="B28" s="114" t="s">
        <v>139</v>
      </c>
      <c r="C28" s="114" t="s">
        <v>141</v>
      </c>
      <c r="D28" s="57" t="str">
        <f t="shared" si="4"/>
        <v>0AS42J61F G G04H</v>
      </c>
      <c r="E28" s="71" t="s">
        <v>134</v>
      </c>
      <c r="F28" s="115"/>
      <c r="G28" s="47">
        <f>VLOOKUP(E28,'Bonos BV LPF 03-2022'!B:J,9,0)</f>
        <v>23076300</v>
      </c>
      <c r="H28" s="116">
        <f>VLOOKUP(E28,'Bonos BV LPF 03-2022'!B:K,10,0)</f>
        <v>0.04</v>
      </c>
    </row>
    <row r="29" spans="2:8">
      <c r="B29" s="114" t="s">
        <v>142</v>
      </c>
      <c r="C29" s="114" t="s">
        <v>143</v>
      </c>
      <c r="D29" s="57" t="str">
        <f t="shared" si="4"/>
        <v>0AS4D2617 G G04G</v>
      </c>
      <c r="E29" s="71" t="s">
        <v>131</v>
      </c>
      <c r="F29" s="115"/>
      <c r="G29" s="47">
        <f>VLOOKUP(E29,'Bonos BV LPF 03-2022'!B:J,9,0)</f>
        <v>17062300</v>
      </c>
      <c r="H29" s="116">
        <f>VLOOKUP(E29,'Bonos BV LPF 03-2022'!B:K,10,0)</f>
        <v>0.04</v>
      </c>
    </row>
  </sheetData>
  <autoFilter ref="B6:H29" xr:uid="{F69F5333-E5A5-4E01-BF6C-A38AFB3C0E04}"/>
  <mergeCells count="1">
    <mergeCell ref="E4:F4"/>
  </mergeCells>
  <phoneticPr fontId="12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03-2022</vt:lpstr>
      <vt:lpstr>Bonos BV LPF 03-2022</vt:lpstr>
      <vt:lpstr>LP 03-2022 con Códigos</vt:lpstr>
      <vt:lpstr>'Bonos BV LPF 03-2022'!Área_de_impresión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De las Peñas Del Olmo, Diego Ignacio</cp:lastModifiedBy>
  <dcterms:created xsi:type="dcterms:W3CDTF">2017-05-25T14:33:35Z</dcterms:created>
  <dcterms:modified xsi:type="dcterms:W3CDTF">2022-03-01T16:06:00Z</dcterms:modified>
</cp:coreProperties>
</file>