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rodriguez\AppData\Local\Microsoft\Windows\INetCache\Content.Outlook\RGX6IB41\"/>
    </mc:Choice>
  </mc:AlternateContent>
  <xr:revisionPtr revIDLastSave="0" documentId="13_ncr:1_{19D94FB5-F9C7-4BBA-8F68-2CDD21048182}" xr6:coauthVersionLast="47" xr6:coauthVersionMax="47" xr10:uidLastSave="{00000000-0000-0000-0000-000000000000}"/>
  <bookViews>
    <workbookView xWindow="-120" yWindow="-120" windowWidth="29040" windowHeight="15225" activeTab="1" xr2:uid="{00000000-000D-0000-FFFF-FFFF00000000}"/>
  </bookViews>
  <sheets>
    <sheet name="LPF 06-2022" sheetId="1" r:id="rId1"/>
    <sheet name="Bonos BV LPF 06-2022" sheetId="2" r:id="rId2"/>
    <sheet name="LP 06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06-2022 con Códigos'!$B$6:$H$28</definedName>
    <definedName name="_xlnm._FilterDatabase" localSheetId="0" hidden="1">'LPF 06-2022'!$B$6:$Y$6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06-2022'!$A$1:$I$6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5" l="1"/>
  <c r="H31" i="5"/>
  <c r="H30" i="5"/>
  <c r="H29" i="5"/>
  <c r="D32" i="5"/>
  <c r="D31" i="5"/>
  <c r="D30" i="5"/>
  <c r="D29" i="5"/>
  <c r="H20" i="5"/>
  <c r="D20" i="5"/>
  <c r="H21" i="5"/>
  <c r="D21" i="5"/>
  <c r="H36" i="2"/>
  <c r="J36" i="2" s="1"/>
  <c r="Y37" i="1" s="1"/>
  <c r="H29" i="2"/>
  <c r="J29" i="2" s="1"/>
  <c r="Y30" i="1" s="1"/>
  <c r="H30" i="2"/>
  <c r="J30" i="2" s="1"/>
  <c r="Y31" i="1" s="1"/>
  <c r="D1" i="2"/>
  <c r="G31" i="5" l="1"/>
  <c r="G29" i="5"/>
  <c r="G30" i="5"/>
  <c r="G32" i="5"/>
  <c r="D2" i="2"/>
  <c r="H7" i="5"/>
  <c r="D7" i="5"/>
  <c r="H17" i="5" l="1"/>
  <c r="H18" i="5"/>
  <c r="H19" i="5"/>
  <c r="H22" i="5"/>
  <c r="H23" i="5"/>
  <c r="H24" i="5"/>
  <c r="D17" i="5"/>
  <c r="D18" i="5"/>
  <c r="D19" i="5"/>
  <c r="D22" i="5"/>
  <c r="D23" i="5"/>
  <c r="D24" i="5"/>
  <c r="H25" i="5" l="1"/>
  <c r="H26" i="5"/>
  <c r="H27" i="5"/>
  <c r="H28" i="5"/>
  <c r="D28" i="5"/>
  <c r="D27" i="5"/>
  <c r="D26" i="5"/>
  <c r="D25" i="5"/>
  <c r="H16" i="5" l="1"/>
  <c r="D16" i="5"/>
  <c r="H35" i="2"/>
  <c r="J35" i="2" s="1"/>
  <c r="H33" i="2"/>
  <c r="J33" i="2" s="1"/>
  <c r="Y34" i="1" l="1"/>
  <c r="G17" i="5"/>
  <c r="Y36" i="1"/>
  <c r="G18" i="5"/>
  <c r="G16" i="5"/>
  <c r="H10" i="5"/>
  <c r="D10" i="5"/>
  <c r="H8" i="5"/>
  <c r="D8" i="5"/>
  <c r="H37" i="2" l="1"/>
  <c r="J37" i="2" s="1"/>
  <c r="H34" i="2"/>
  <c r="J34" i="2" s="1"/>
  <c r="Y38" i="1"/>
  <c r="G21" i="5" l="1"/>
  <c r="G20" i="5"/>
  <c r="G19" i="5"/>
  <c r="G22" i="5"/>
  <c r="G23" i="5"/>
  <c r="G24" i="5"/>
  <c r="Y35" i="1"/>
  <c r="H14" i="5"/>
  <c r="D14" i="5"/>
  <c r="D15" i="5"/>
  <c r="H15" i="5"/>
  <c r="H13" i="5" l="1"/>
  <c r="D13" i="5"/>
  <c r="H21" i="2" l="1"/>
  <c r="J21" i="2" s="1"/>
  <c r="H20" i="2"/>
  <c r="J20" i="2" s="1"/>
  <c r="H19" i="2"/>
  <c r="J19" i="2" s="1"/>
  <c r="G25" i="5" s="1"/>
  <c r="H18" i="2"/>
  <c r="J18" i="2" s="1"/>
  <c r="G28" i="5" s="1"/>
  <c r="G26" i="5" l="1"/>
  <c r="G27" i="5"/>
  <c r="Y21" i="1"/>
  <c r="Y22" i="1"/>
  <c r="Y20" i="1"/>
  <c r="Y19" i="1"/>
  <c r="H9" i="5" l="1"/>
  <c r="H11" i="5"/>
  <c r="H12" i="5"/>
  <c r="D12" i="5"/>
  <c r="D11" i="5"/>
  <c r="D9" i="5"/>
  <c r="H15" i="2"/>
  <c r="J15" i="2" s="1"/>
  <c r="H14" i="2"/>
  <c r="H13" i="2"/>
  <c r="J13" i="2" s="1"/>
  <c r="G8" i="5" l="1"/>
  <c r="G7" i="5"/>
  <c r="Y16" i="1"/>
  <c r="G9" i="5"/>
  <c r="Y14" i="1"/>
  <c r="J14" i="2"/>
  <c r="H9" i="2"/>
  <c r="J9" i="2" s="1"/>
  <c r="G11" i="5" s="1"/>
  <c r="H10" i="2"/>
  <c r="J10" i="2" s="1"/>
  <c r="G12" i="5" s="1"/>
  <c r="H8" i="2"/>
  <c r="J8" i="2" s="1"/>
  <c r="G10" i="5" s="1"/>
  <c r="Y15" i="1" l="1"/>
  <c r="Y9" i="1"/>
  <c r="Y11" i="1"/>
  <c r="Y10" i="1"/>
  <c r="H26" i="2" l="1"/>
  <c r="J26" i="2" s="1"/>
  <c r="H24" i="2"/>
  <c r="J24" i="2" s="1"/>
  <c r="H25" i="2"/>
  <c r="J25" i="2" s="1"/>
  <c r="E3" i="5"/>
  <c r="E4" i="5"/>
  <c r="G14" i="5" l="1"/>
  <c r="G15" i="5"/>
  <c r="G13" i="5"/>
  <c r="Y27" i="1"/>
  <c r="Y25" i="1"/>
  <c r="Y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Alucema, Maria</author>
  </authors>
  <commentList>
    <comment ref="C8" authorId="0" shapeId="0" xr:uid="{E2E1C582-D4A3-443C-8662-33172D152A76}">
      <text>
        <r>
          <rPr>
            <sz val="9"/>
            <color indexed="81"/>
            <rFont val="Tahoma"/>
            <family val="2"/>
          </rPr>
          <t xml:space="preserve">
Código con ESC (control de estabilidad)</t>
        </r>
      </text>
    </comment>
  </commentList>
</comments>
</file>

<file path=xl/sharedStrings.xml><?xml version="1.0" encoding="utf-8"?>
<sst xmlns="http://schemas.openxmlformats.org/spreadsheetml/2006/main" count="514" uniqueCount="155">
  <si>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</si>
  <si>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</si>
  <si>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</si>
  <si>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</si>
  <si>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</si>
  <si>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</si>
  <si>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</si>
  <si>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</si>
  <si>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</si>
  <si>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</si>
  <si>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</si>
  <si>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</si>
  <si>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</si>
  <si>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</si>
  <si>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</si>
  <si>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</si>
  <si>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</si>
  <si>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</si>
  <si>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</si>
  <si>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</si>
  <si>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</si>
  <si>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</si>
  <si>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</si>
  <si>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</si>
  <si>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</si>
  <si>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</si>
  <si>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xx</t>
  </si>
  <si>
    <t>HB</t>
  </si>
  <si>
    <t>Si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</si>
  <si>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</si>
  <si>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</si>
  <si>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</si>
  <si>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</si>
  <si>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</si>
  <si>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</si>
  <si>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</si>
  <si>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</si>
  <si>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</si>
  <si>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</si>
  <si>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</si>
  <si>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</si>
  <si>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</si>
  <si>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</si>
  <si>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</si>
  <si>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</si>
  <si>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VENUE QX 1.6 AT VALUE</t>
  </si>
  <si>
    <t>VENUE QX 1.6 AT PREMIUM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</si>
  <si>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</si>
  <si>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</si>
  <si>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</si>
  <si>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</si>
  <si>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</si>
  <si>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</si>
  <si>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</si>
  <si>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</si>
  <si>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</si>
  <si>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</si>
  <si>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</si>
  <si>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</si>
  <si>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</si>
  <si>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</si>
  <si>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</si>
  <si>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</si>
  <si>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</si>
  <si>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</si>
  <si>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</si>
  <si>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</si>
  <si>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</si>
  <si>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</si>
  <si>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</si>
  <si>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</si>
  <si>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</si>
  <si>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</si>
  <si>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</si>
  <si>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</si>
  <si>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</si>
  <si>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</si>
  <si>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</si>
  <si>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</si>
  <si>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</si>
  <si>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</si>
  <si>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</si>
  <si>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</si>
  <si>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</si>
  <si>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</si>
  <si>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</si>
  <si>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</si>
  <si>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</si>
  <si>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</si>
  <si>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</si>
  <si>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</si>
  <si>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</si>
  <si>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</si>
  <si>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</si>
  <si>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</si>
  <si>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</si>
  <si>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</si>
  <si>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</si>
  <si>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</si>
  <si>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</si>
  <si>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</si>
  <si>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</si>
  <si>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</si>
  <si>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</si>
  <si>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</si>
  <si>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</si>
  <si>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</si>
  <si>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</si>
  <si>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</si>
  <si>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</si>
  <si>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DD686</t>
  </si>
  <si>
    <t>DD689</t>
  </si>
  <si>
    <t>GWWDD5G1X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</si>
  <si>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</si>
  <si>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</si>
  <si>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</si>
  <si>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</si>
  <si>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</si>
  <si>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</si>
  <si>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</si>
  <si>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</si>
  <si>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</si>
  <si>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</si>
  <si>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</si>
  <si>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</si>
  <si>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</si>
  <si>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</si>
  <si>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</si>
  <si>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</si>
  <si>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</si>
  <si>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</si>
  <si>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</si>
  <si>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</si>
  <si>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DD688</t>
  </si>
  <si>
    <t>GG454</t>
  </si>
  <si>
    <t>DD0CE</t>
  </si>
  <si>
    <t>DD0CO</t>
  </si>
  <si>
    <t>PRECIOS SUGERIDOS DE VENTA FLEETSALE N° 06 - 2022</t>
  </si>
  <si>
    <t>Vigencia: desde 02 de Junio 2022</t>
  </si>
  <si>
    <t>TUCSON NX4 1.6T AT VALUE</t>
  </si>
  <si>
    <t>Creta Grand SU2i LWB</t>
  </si>
  <si>
    <t>CRETA GRAND SU2i 2.0 MT PLUS</t>
  </si>
  <si>
    <t>10"</t>
  </si>
  <si>
    <t xml:space="preserve"> 7 pas</t>
  </si>
  <si>
    <t>CRETA GRAND SU2i 2.0 AT VALUE</t>
  </si>
  <si>
    <t>7 pas</t>
  </si>
  <si>
    <t>DD03X</t>
  </si>
  <si>
    <t>DD0CG</t>
  </si>
  <si>
    <t>DD0CN</t>
  </si>
  <si>
    <t>FHWC2J617</t>
  </si>
  <si>
    <t>GG367</t>
  </si>
  <si>
    <t>GG444</t>
  </si>
  <si>
    <t>FHWC2J61F</t>
  </si>
  <si>
    <t>GG372</t>
  </si>
  <si>
    <t>GG445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</si>
</sst>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9" fontId="21" fillId="0" borderId="4" xfId="2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34" fillId="8" borderId="7" xfId="0" applyFont="1" applyFill="1" applyBorder="1"/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8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8" sqref="A8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137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138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59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58</v>
      </c>
      <c r="T6" s="9" t="s">
        <v>16</v>
      </c>
      <c r="U6" s="9" t="s">
        <v>94</v>
      </c>
      <c r="V6" s="9" t="s">
        <v>17</v>
      </c>
      <c r="W6" s="9" t="s">
        <v>18</v>
      </c>
      <c r="X6" s="11" t="s">
        <v>19</v>
      </c>
      <c r="Y6" s="12" t="s">
        <v>36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64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65</v>
      </c>
      <c r="C9" s="85" t="s">
        <v>27</v>
      </c>
      <c r="D9" s="98" t="s">
        <v>49</v>
      </c>
      <c r="E9" s="99">
        <v>1200</v>
      </c>
      <c r="F9" s="98">
        <v>82</v>
      </c>
      <c r="G9" s="98">
        <v>2</v>
      </c>
      <c r="H9" s="98" t="s">
        <v>28</v>
      </c>
      <c r="I9" s="98" t="s">
        <v>60</v>
      </c>
      <c r="J9" s="98" t="s">
        <v>29</v>
      </c>
      <c r="K9" s="98" t="s">
        <v>28</v>
      </c>
      <c r="L9" s="98"/>
      <c r="M9" s="98" t="s">
        <v>28</v>
      </c>
      <c r="N9" s="86"/>
      <c r="O9" s="87" t="s">
        <v>40</v>
      </c>
      <c r="P9" s="87" t="s">
        <v>53</v>
      </c>
      <c r="Q9" s="86" t="s">
        <v>28</v>
      </c>
      <c r="R9" s="98"/>
      <c r="S9" s="87" t="s">
        <v>30</v>
      </c>
      <c r="T9" s="98" t="s">
        <v>34</v>
      </c>
      <c r="U9" s="98" t="s">
        <v>93</v>
      </c>
      <c r="V9" s="98"/>
      <c r="W9" s="98"/>
      <c r="X9" s="98" t="s">
        <v>50</v>
      </c>
      <c r="Y9" s="88">
        <f>VLOOKUP(B9,'Bonos BV LPF 06-2022'!B:J,9,0)</f>
        <v>10757300</v>
      </c>
    </row>
    <row r="10" spans="1:25" s="24" customFormat="1" ht="15" customHeight="1">
      <c r="A10" s="108">
        <v>2</v>
      </c>
      <c r="B10" s="84" t="s">
        <v>67</v>
      </c>
      <c r="C10" s="85" t="s">
        <v>27</v>
      </c>
      <c r="D10" s="98" t="s">
        <v>49</v>
      </c>
      <c r="E10" s="99">
        <v>1200</v>
      </c>
      <c r="F10" s="98">
        <v>82</v>
      </c>
      <c r="G10" s="98">
        <v>2</v>
      </c>
      <c r="H10" s="98" t="s">
        <v>28</v>
      </c>
      <c r="I10" s="98" t="s">
        <v>61</v>
      </c>
      <c r="J10" s="98" t="s">
        <v>29</v>
      </c>
      <c r="K10" s="98" t="s">
        <v>28</v>
      </c>
      <c r="L10" s="98"/>
      <c r="M10" s="98" t="s">
        <v>28</v>
      </c>
      <c r="N10" s="86"/>
      <c r="O10" s="87" t="s">
        <v>40</v>
      </c>
      <c r="P10" s="87" t="s">
        <v>53</v>
      </c>
      <c r="Q10" s="86" t="s">
        <v>28</v>
      </c>
      <c r="R10" s="98" t="s">
        <v>71</v>
      </c>
      <c r="S10" s="87" t="s">
        <v>35</v>
      </c>
      <c r="T10" s="98" t="s">
        <v>34</v>
      </c>
      <c r="U10" s="98" t="s">
        <v>93</v>
      </c>
      <c r="V10" s="98"/>
      <c r="W10" s="98"/>
      <c r="X10" s="98" t="s">
        <v>50</v>
      </c>
      <c r="Y10" s="88">
        <f>VLOOKUP(B10,'Bonos BV LPF 06-2022'!B:J,9,0)</f>
        <v>11339300</v>
      </c>
    </row>
    <row r="11" spans="1:25" s="24" customFormat="1" ht="15" customHeight="1">
      <c r="A11" s="108">
        <v>3</v>
      </c>
      <c r="B11" s="84" t="s">
        <v>69</v>
      </c>
      <c r="C11" s="85" t="s">
        <v>27</v>
      </c>
      <c r="D11" s="98" t="s">
        <v>31</v>
      </c>
      <c r="E11" s="99">
        <v>1200</v>
      </c>
      <c r="F11" s="98">
        <v>82</v>
      </c>
      <c r="G11" s="98">
        <v>2</v>
      </c>
      <c r="H11" s="98" t="s">
        <v>28</v>
      </c>
      <c r="I11" s="98" t="s">
        <v>61</v>
      </c>
      <c r="J11" s="98" t="s">
        <v>29</v>
      </c>
      <c r="K11" s="98" t="s">
        <v>28</v>
      </c>
      <c r="L11" s="98"/>
      <c r="M11" s="98" t="s">
        <v>28</v>
      </c>
      <c r="N11" s="86"/>
      <c r="O11" s="87" t="s">
        <v>40</v>
      </c>
      <c r="P11" s="87" t="s">
        <v>53</v>
      </c>
      <c r="Q11" s="86" t="s">
        <v>28</v>
      </c>
      <c r="R11" s="98" t="s">
        <v>72</v>
      </c>
      <c r="S11" s="87" t="s">
        <v>35</v>
      </c>
      <c r="T11" s="98" t="s">
        <v>34</v>
      </c>
      <c r="U11" s="98" t="s">
        <v>93</v>
      </c>
      <c r="V11" s="98"/>
      <c r="W11" s="98"/>
      <c r="X11" s="98" t="s">
        <v>50</v>
      </c>
      <c r="Y11" s="88">
        <f>VLOOKUP(B11,'Bonos BV LPF 06-2022'!B:J,9,0)</f>
        <v>12212300</v>
      </c>
    </row>
    <row r="12" spans="1:25" s="69" customFormat="1" ht="15" customHeight="1">
      <c r="A12" s="14"/>
      <c r="B12" s="14"/>
      <c r="C12" s="15"/>
      <c r="D12" s="64"/>
      <c r="E12" s="64"/>
      <c r="F12" s="64"/>
      <c r="G12" s="17"/>
      <c r="H12" s="17"/>
      <c r="I12" s="17"/>
      <c r="J12" s="17"/>
      <c r="K12" s="17"/>
      <c r="L12" s="18"/>
      <c r="M12" s="19"/>
      <c r="N12" s="17"/>
      <c r="O12" s="17"/>
      <c r="P12" s="17"/>
      <c r="Q12" s="17"/>
      <c r="R12" s="19"/>
      <c r="S12" s="19"/>
      <c r="T12" s="19"/>
      <c r="U12" s="19"/>
      <c r="V12" s="19"/>
      <c r="W12" s="19"/>
      <c r="X12" s="19"/>
      <c r="Y12" s="20"/>
    </row>
    <row r="13" spans="1:25" s="24" customFormat="1" ht="15" customHeight="1">
      <c r="A13" s="14"/>
      <c r="B13" s="8" t="s">
        <v>77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83"/>
      <c r="Y13" s="12"/>
    </row>
    <row r="14" spans="1:25" s="24" customFormat="1" ht="15" customHeight="1">
      <c r="A14" s="108">
        <v>4</v>
      </c>
      <c r="B14" s="84" t="s">
        <v>78</v>
      </c>
      <c r="C14" s="85" t="s">
        <v>32</v>
      </c>
      <c r="D14" s="98" t="s">
        <v>33</v>
      </c>
      <c r="E14" s="99">
        <v>1400</v>
      </c>
      <c r="F14" s="98">
        <v>99</v>
      </c>
      <c r="G14" s="98">
        <v>2</v>
      </c>
      <c r="H14" s="98" t="s">
        <v>28</v>
      </c>
      <c r="I14" s="98" t="s">
        <v>60</v>
      </c>
      <c r="J14" s="98" t="s">
        <v>29</v>
      </c>
      <c r="K14" s="98" t="s">
        <v>28</v>
      </c>
      <c r="L14" s="98"/>
      <c r="M14" s="86" t="s">
        <v>28</v>
      </c>
      <c r="N14" s="86"/>
      <c r="O14" s="86" t="s">
        <v>40</v>
      </c>
      <c r="P14" s="87" t="s">
        <v>55</v>
      </c>
      <c r="Q14" s="86"/>
      <c r="R14" s="98"/>
      <c r="S14" s="87" t="s">
        <v>30</v>
      </c>
      <c r="T14" s="87" t="s">
        <v>34</v>
      </c>
      <c r="U14" s="98" t="s">
        <v>95</v>
      </c>
      <c r="V14" s="87"/>
      <c r="W14" s="87"/>
      <c r="X14" s="87" t="s">
        <v>51</v>
      </c>
      <c r="Y14" s="88">
        <f>VLOOKUP(B14,'Bonos BV LPF 06-2022'!B:J,9,0)</f>
        <v>12697300</v>
      </c>
    </row>
    <row r="15" spans="1:25" s="24" customFormat="1" ht="15" customHeight="1">
      <c r="A15" s="108">
        <v>5</v>
      </c>
      <c r="B15" s="84" t="s">
        <v>80</v>
      </c>
      <c r="C15" s="85" t="s">
        <v>32</v>
      </c>
      <c r="D15" s="98" t="s">
        <v>33</v>
      </c>
      <c r="E15" s="99">
        <v>1400</v>
      </c>
      <c r="F15" s="98">
        <v>99</v>
      </c>
      <c r="G15" s="98">
        <v>2</v>
      </c>
      <c r="H15" s="98" t="s">
        <v>28</v>
      </c>
      <c r="I15" s="98" t="s">
        <v>60</v>
      </c>
      <c r="J15" s="98" t="s">
        <v>29</v>
      </c>
      <c r="K15" s="98" t="s">
        <v>28</v>
      </c>
      <c r="L15" s="98" t="s">
        <v>28</v>
      </c>
      <c r="M15" s="86" t="s">
        <v>28</v>
      </c>
      <c r="N15" s="86"/>
      <c r="O15" s="86" t="s">
        <v>40</v>
      </c>
      <c r="P15" s="87" t="s">
        <v>55</v>
      </c>
      <c r="Q15" s="86" t="s">
        <v>28</v>
      </c>
      <c r="R15" s="98" t="s">
        <v>72</v>
      </c>
      <c r="S15" s="87" t="s">
        <v>35</v>
      </c>
      <c r="T15" s="87" t="s">
        <v>34</v>
      </c>
      <c r="U15" s="98" t="s">
        <v>95</v>
      </c>
      <c r="V15" s="87"/>
      <c r="W15" s="87"/>
      <c r="X15" s="87" t="s">
        <v>51</v>
      </c>
      <c r="Y15" s="88">
        <f>VLOOKUP(B15,'Bonos BV LPF 06-2022'!B:J,9,0)</f>
        <v>13279300</v>
      </c>
    </row>
    <row r="16" spans="1:25" s="24" customFormat="1" ht="15" customHeight="1">
      <c r="A16" s="108">
        <v>6</v>
      </c>
      <c r="B16" s="84" t="s">
        <v>82</v>
      </c>
      <c r="C16" s="85" t="s">
        <v>32</v>
      </c>
      <c r="D16" s="86" t="s">
        <v>52</v>
      </c>
      <c r="E16" s="101">
        <v>1600</v>
      </c>
      <c r="F16" s="86">
        <v>121</v>
      </c>
      <c r="G16" s="86">
        <v>6</v>
      </c>
      <c r="H16" s="86" t="s">
        <v>28</v>
      </c>
      <c r="I16" s="86" t="s">
        <v>61</v>
      </c>
      <c r="J16" s="86" t="s">
        <v>29</v>
      </c>
      <c r="K16" s="86" t="s">
        <v>28</v>
      </c>
      <c r="L16" s="86" t="s">
        <v>28</v>
      </c>
      <c r="M16" s="86" t="s">
        <v>28</v>
      </c>
      <c r="N16" s="86" t="s">
        <v>28</v>
      </c>
      <c r="O16" s="86" t="s">
        <v>40</v>
      </c>
      <c r="P16" s="87" t="s">
        <v>55</v>
      </c>
      <c r="Q16" s="86" t="s">
        <v>28</v>
      </c>
      <c r="R16" s="86" t="s">
        <v>62</v>
      </c>
      <c r="S16" s="87" t="s">
        <v>35</v>
      </c>
      <c r="T16" s="87" t="s">
        <v>34</v>
      </c>
      <c r="U16" s="98" t="s">
        <v>95</v>
      </c>
      <c r="V16" s="86"/>
      <c r="W16" s="86"/>
      <c r="X16" s="87" t="s">
        <v>51</v>
      </c>
      <c r="Y16" s="88">
        <f>VLOOKUP(B16,'Bonos BV LPF 06-2022'!B:J,9,0)</f>
        <v>15510300</v>
      </c>
    </row>
    <row r="17" spans="1:25" s="24" customFormat="1" ht="15" customHeight="1">
      <c r="A17" s="102"/>
      <c r="B17" s="109"/>
      <c r="C17" s="110"/>
      <c r="D17" s="102"/>
      <c r="E17" s="11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12"/>
    </row>
    <row r="18" spans="1:25" s="24" customFormat="1" ht="15" customHeight="1">
      <c r="A18" s="107"/>
      <c r="B18" s="8" t="s">
        <v>119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83"/>
      <c r="Y18" s="12"/>
    </row>
    <row r="19" spans="1:25" s="24" customFormat="1" ht="15" customHeight="1">
      <c r="A19" s="108">
        <v>7</v>
      </c>
      <c r="B19" s="84" t="s">
        <v>120</v>
      </c>
      <c r="C19" s="85" t="s">
        <v>32</v>
      </c>
      <c r="D19" s="98" t="s">
        <v>33</v>
      </c>
      <c r="E19" s="99">
        <v>1600</v>
      </c>
      <c r="F19" s="98">
        <v>126</v>
      </c>
      <c r="G19" s="98">
        <v>6</v>
      </c>
      <c r="H19" s="98" t="s">
        <v>28</v>
      </c>
      <c r="I19" s="98" t="s">
        <v>60</v>
      </c>
      <c r="J19" s="98" t="s">
        <v>29</v>
      </c>
      <c r="K19" s="98" t="s">
        <v>28</v>
      </c>
      <c r="L19" s="98" t="s">
        <v>28</v>
      </c>
      <c r="M19" s="86" t="s">
        <v>28</v>
      </c>
      <c r="N19" s="86"/>
      <c r="O19" s="86" t="s">
        <v>40</v>
      </c>
      <c r="P19" s="87" t="s">
        <v>53</v>
      </c>
      <c r="Q19" s="86"/>
      <c r="R19" s="98" t="s">
        <v>62</v>
      </c>
      <c r="S19" s="87" t="s">
        <v>35</v>
      </c>
      <c r="T19" s="87" t="s">
        <v>124</v>
      </c>
      <c r="U19" s="98" t="s">
        <v>95</v>
      </c>
      <c r="V19" s="87"/>
      <c r="W19" s="87"/>
      <c r="X19" s="87" t="s">
        <v>51</v>
      </c>
      <c r="Y19" s="113">
        <f>VLOOKUP(B19,'Bonos BV LPF 06-2022'!B:J,9,0)</f>
        <v>17256300</v>
      </c>
    </row>
    <row r="20" spans="1:25" s="24" customFormat="1" ht="15" customHeight="1">
      <c r="A20" s="108">
        <v>8</v>
      </c>
      <c r="B20" s="84" t="s">
        <v>121</v>
      </c>
      <c r="C20" s="85" t="s">
        <v>32</v>
      </c>
      <c r="D20" s="98" t="s">
        <v>33</v>
      </c>
      <c r="E20" s="99">
        <v>2000</v>
      </c>
      <c r="F20" s="98">
        <v>157</v>
      </c>
      <c r="G20" s="98">
        <v>6</v>
      </c>
      <c r="H20" s="98" t="s">
        <v>28</v>
      </c>
      <c r="I20" s="98" t="s">
        <v>61</v>
      </c>
      <c r="J20" s="98" t="s">
        <v>35</v>
      </c>
      <c r="K20" s="98" t="s">
        <v>28</v>
      </c>
      <c r="L20" s="98" t="s">
        <v>28</v>
      </c>
      <c r="M20" s="86" t="s">
        <v>28</v>
      </c>
      <c r="N20" s="86" t="s">
        <v>28</v>
      </c>
      <c r="O20" s="86" t="s">
        <v>40</v>
      </c>
      <c r="P20" s="87" t="s">
        <v>53</v>
      </c>
      <c r="Q20" s="86"/>
      <c r="R20" s="98" t="s">
        <v>62</v>
      </c>
      <c r="S20" s="87" t="s">
        <v>35</v>
      </c>
      <c r="T20" s="87" t="s">
        <v>124</v>
      </c>
      <c r="U20" s="98" t="s">
        <v>95</v>
      </c>
      <c r="V20" s="87"/>
      <c r="W20" s="87"/>
      <c r="X20" s="87" t="s">
        <v>51</v>
      </c>
      <c r="Y20" s="113">
        <f>VLOOKUP(B20,'Bonos BV LPF 06-2022'!B:J,9,0)</f>
        <v>18517300</v>
      </c>
    </row>
    <row r="21" spans="1:25" s="24" customFormat="1" ht="15" customHeight="1">
      <c r="A21" s="108">
        <v>9</v>
      </c>
      <c r="B21" s="84" t="s">
        <v>122</v>
      </c>
      <c r="C21" s="85" t="s">
        <v>32</v>
      </c>
      <c r="D21" s="86" t="s">
        <v>52</v>
      </c>
      <c r="E21" s="101">
        <v>2000</v>
      </c>
      <c r="F21" s="86">
        <v>157</v>
      </c>
      <c r="G21" s="86">
        <v>6</v>
      </c>
      <c r="H21" s="86" t="s">
        <v>28</v>
      </c>
      <c r="I21" s="86" t="s">
        <v>61</v>
      </c>
      <c r="J21" s="86" t="s">
        <v>35</v>
      </c>
      <c r="K21" s="86" t="s">
        <v>28</v>
      </c>
      <c r="L21" s="86" t="s">
        <v>28</v>
      </c>
      <c r="M21" s="86" t="s">
        <v>28</v>
      </c>
      <c r="N21" s="86" t="s">
        <v>28</v>
      </c>
      <c r="O21" s="86" t="s">
        <v>40</v>
      </c>
      <c r="P21" s="87" t="s">
        <v>53</v>
      </c>
      <c r="Q21" s="86"/>
      <c r="R21" s="86" t="s">
        <v>92</v>
      </c>
      <c r="S21" s="87" t="s">
        <v>35</v>
      </c>
      <c r="T21" s="87" t="s">
        <v>124</v>
      </c>
      <c r="U21" s="98" t="s">
        <v>95</v>
      </c>
      <c r="V21" s="86"/>
      <c r="W21" s="86"/>
      <c r="X21" s="87" t="s">
        <v>51</v>
      </c>
      <c r="Y21" s="113">
        <f>VLOOKUP(B21,'Bonos BV LPF 06-2022'!B:J,9,0)</f>
        <v>19681300</v>
      </c>
    </row>
    <row r="22" spans="1:25" s="24" customFormat="1" ht="15" customHeight="1">
      <c r="A22" s="108">
        <v>10</v>
      </c>
      <c r="B22" s="84" t="s">
        <v>123</v>
      </c>
      <c r="C22" s="85" t="s">
        <v>32</v>
      </c>
      <c r="D22" s="86" t="s">
        <v>52</v>
      </c>
      <c r="E22" s="101">
        <v>2000</v>
      </c>
      <c r="F22" s="86">
        <v>157</v>
      </c>
      <c r="G22" s="86">
        <v>6</v>
      </c>
      <c r="H22" s="86" t="s">
        <v>28</v>
      </c>
      <c r="I22" s="86" t="s">
        <v>61</v>
      </c>
      <c r="J22" s="86" t="s">
        <v>35</v>
      </c>
      <c r="K22" s="86" t="s">
        <v>28</v>
      </c>
      <c r="L22" s="86" t="s">
        <v>28</v>
      </c>
      <c r="M22" s="86" t="s">
        <v>28</v>
      </c>
      <c r="N22" s="86" t="s">
        <v>28</v>
      </c>
      <c r="O22" s="86" t="s">
        <v>40</v>
      </c>
      <c r="P22" s="87" t="s">
        <v>53</v>
      </c>
      <c r="Q22" s="86"/>
      <c r="R22" s="86" t="s">
        <v>92</v>
      </c>
      <c r="S22" s="87" t="s">
        <v>35</v>
      </c>
      <c r="T22" s="87" t="s">
        <v>124</v>
      </c>
      <c r="U22" s="98" t="s">
        <v>95</v>
      </c>
      <c r="V22" s="86"/>
      <c r="W22" s="86" t="s">
        <v>125</v>
      </c>
      <c r="X22" s="87" t="s">
        <v>51</v>
      </c>
      <c r="Y22" s="113">
        <f>VLOOKUP(B22,'Bonos BV LPF 06-2022'!B:J,9,0)</f>
        <v>23270300</v>
      </c>
    </row>
    <row r="23" spans="1:25" s="69" customFormat="1" ht="15" customHeight="1">
      <c r="A23" s="14"/>
      <c r="B23" s="14"/>
      <c r="C23" s="15"/>
      <c r="D23" s="64"/>
      <c r="E23" s="64"/>
      <c r="F23" s="64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19"/>
      <c r="Y23" s="20"/>
    </row>
    <row r="24" spans="1:25" s="13" customFormat="1" ht="15.75">
      <c r="A24" s="7"/>
      <c r="B24" s="8" t="s">
        <v>54</v>
      </c>
      <c r="C24" s="22"/>
      <c r="D24" s="2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83"/>
      <c r="Y24" s="12"/>
    </row>
    <row r="25" spans="1:25" s="24" customFormat="1" ht="15" customHeight="1">
      <c r="A25" s="108">
        <v>11</v>
      </c>
      <c r="B25" s="84" t="s">
        <v>44</v>
      </c>
      <c r="C25" s="85" t="s">
        <v>20</v>
      </c>
      <c r="D25" s="86" t="s">
        <v>33</v>
      </c>
      <c r="E25" s="101">
        <v>1600</v>
      </c>
      <c r="F25" s="86">
        <v>123</v>
      </c>
      <c r="G25" s="86">
        <v>6</v>
      </c>
      <c r="H25" s="86" t="s">
        <v>28</v>
      </c>
      <c r="I25" s="86" t="s">
        <v>61</v>
      </c>
      <c r="J25" s="86" t="s">
        <v>29</v>
      </c>
      <c r="K25" s="86" t="s">
        <v>28</v>
      </c>
      <c r="L25" s="86" t="s">
        <v>28</v>
      </c>
      <c r="M25" s="86" t="s">
        <v>28</v>
      </c>
      <c r="N25" s="86" t="s">
        <v>28</v>
      </c>
      <c r="O25" s="86" t="s">
        <v>40</v>
      </c>
      <c r="P25" s="86" t="s">
        <v>53</v>
      </c>
      <c r="Q25" s="86"/>
      <c r="R25" s="86" t="s">
        <v>72</v>
      </c>
      <c r="S25" s="86" t="s">
        <v>35</v>
      </c>
      <c r="T25" s="86" t="s">
        <v>34</v>
      </c>
      <c r="U25" s="98" t="s">
        <v>93</v>
      </c>
      <c r="V25" s="86" t="s">
        <v>28</v>
      </c>
      <c r="W25" s="86"/>
      <c r="X25" s="86" t="s">
        <v>50</v>
      </c>
      <c r="Y25" s="88">
        <f>VLOOKUP(B25,'Bonos BV LPF 06-2022'!B:J,9,0)</f>
        <v>15995300</v>
      </c>
    </row>
    <row r="26" spans="1:25" s="24" customFormat="1" ht="15" customHeight="1">
      <c r="A26" s="108">
        <v>12</v>
      </c>
      <c r="B26" s="84" t="s">
        <v>45</v>
      </c>
      <c r="C26" s="85" t="s">
        <v>20</v>
      </c>
      <c r="D26" s="86" t="s">
        <v>52</v>
      </c>
      <c r="E26" s="101">
        <v>1600</v>
      </c>
      <c r="F26" s="86">
        <v>123</v>
      </c>
      <c r="G26" s="86">
        <v>6</v>
      </c>
      <c r="H26" s="86" t="s">
        <v>28</v>
      </c>
      <c r="I26" s="86" t="s">
        <v>61</v>
      </c>
      <c r="J26" s="86" t="s">
        <v>29</v>
      </c>
      <c r="K26" s="86" t="s">
        <v>28</v>
      </c>
      <c r="L26" s="86" t="s">
        <v>28</v>
      </c>
      <c r="M26" s="86" t="s">
        <v>28</v>
      </c>
      <c r="N26" s="86" t="s">
        <v>28</v>
      </c>
      <c r="O26" s="86" t="s">
        <v>40</v>
      </c>
      <c r="P26" s="86" t="s">
        <v>53</v>
      </c>
      <c r="Q26" s="86"/>
      <c r="R26" s="86" t="s">
        <v>92</v>
      </c>
      <c r="S26" s="86" t="s">
        <v>35</v>
      </c>
      <c r="T26" s="86" t="s">
        <v>34</v>
      </c>
      <c r="U26" s="98" t="s">
        <v>93</v>
      </c>
      <c r="V26" s="86" t="s">
        <v>28</v>
      </c>
      <c r="W26" s="86"/>
      <c r="X26" s="86" t="s">
        <v>50</v>
      </c>
      <c r="Y26" s="88">
        <f>VLOOKUP(B26,'Bonos BV LPF 06-2022'!B:J,9,0)</f>
        <v>17062300</v>
      </c>
    </row>
    <row r="27" spans="1:25" s="24" customFormat="1" ht="15" customHeight="1">
      <c r="A27" s="108">
        <v>13</v>
      </c>
      <c r="B27" s="84" t="s">
        <v>46</v>
      </c>
      <c r="C27" s="85" t="s">
        <v>20</v>
      </c>
      <c r="D27" s="86" t="s">
        <v>52</v>
      </c>
      <c r="E27" s="101">
        <v>1600</v>
      </c>
      <c r="F27" s="86">
        <v>123</v>
      </c>
      <c r="G27" s="86">
        <v>6</v>
      </c>
      <c r="H27" s="86" t="s">
        <v>28</v>
      </c>
      <c r="I27" s="86" t="s">
        <v>61</v>
      </c>
      <c r="J27" s="86" t="s">
        <v>35</v>
      </c>
      <c r="K27" s="86" t="s">
        <v>28</v>
      </c>
      <c r="L27" s="86" t="s">
        <v>28</v>
      </c>
      <c r="M27" s="86" t="s">
        <v>28</v>
      </c>
      <c r="N27" s="86" t="s">
        <v>28</v>
      </c>
      <c r="O27" s="86" t="s">
        <v>40</v>
      </c>
      <c r="P27" s="86" t="s">
        <v>53</v>
      </c>
      <c r="Q27" s="86"/>
      <c r="R27" s="86" t="s">
        <v>92</v>
      </c>
      <c r="S27" s="86" t="s">
        <v>35</v>
      </c>
      <c r="T27" s="86" t="s">
        <v>34</v>
      </c>
      <c r="U27" s="98" t="s">
        <v>93</v>
      </c>
      <c r="V27" s="86" t="s">
        <v>28</v>
      </c>
      <c r="W27" s="86"/>
      <c r="X27" s="86" t="s">
        <v>50</v>
      </c>
      <c r="Y27" s="88">
        <f>VLOOKUP(B27,'Bonos BV LPF 06-2022'!B:J,9,0)</f>
        <v>17644300</v>
      </c>
    </row>
    <row r="28" spans="1:25" s="24" customFormat="1" ht="15" customHeight="1">
      <c r="A28" s="117"/>
      <c r="B28" s="109"/>
      <c r="C28" s="110"/>
      <c r="D28" s="102"/>
      <c r="E28" s="11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7"/>
      <c r="V28" s="102"/>
      <c r="W28" s="102"/>
      <c r="X28" s="102"/>
      <c r="Y28" s="112"/>
    </row>
    <row r="29" spans="1:25" s="13" customFormat="1" ht="15.75">
      <c r="A29" s="7"/>
      <c r="B29" s="8" t="s">
        <v>140</v>
      </c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83"/>
      <c r="Y29" s="12"/>
    </row>
    <row r="30" spans="1:25" s="24" customFormat="1" ht="15" customHeight="1">
      <c r="A30" s="108">
        <v>14</v>
      </c>
      <c r="B30" s="84" t="s">
        <v>141</v>
      </c>
      <c r="C30" s="85" t="s">
        <v>20</v>
      </c>
      <c r="D30" s="86" t="s">
        <v>33</v>
      </c>
      <c r="E30" s="101">
        <v>2000</v>
      </c>
      <c r="F30" s="86">
        <v>157</v>
      </c>
      <c r="G30" s="86">
        <v>6</v>
      </c>
      <c r="H30" s="86" t="s">
        <v>28</v>
      </c>
      <c r="I30" s="86" t="s">
        <v>60</v>
      </c>
      <c r="J30" s="86" t="s">
        <v>29</v>
      </c>
      <c r="K30" s="86" t="s">
        <v>28</v>
      </c>
      <c r="L30" s="86" t="s">
        <v>28</v>
      </c>
      <c r="M30" s="86" t="s">
        <v>28</v>
      </c>
      <c r="N30" s="86"/>
      <c r="O30" s="86" t="s">
        <v>40</v>
      </c>
      <c r="P30" s="86" t="s">
        <v>142</v>
      </c>
      <c r="Q30" s="86" t="s">
        <v>28</v>
      </c>
      <c r="R30" s="86" t="s">
        <v>92</v>
      </c>
      <c r="S30" s="86" t="s">
        <v>30</v>
      </c>
      <c r="T30" s="86" t="s">
        <v>34</v>
      </c>
      <c r="U30" s="98" t="s">
        <v>95</v>
      </c>
      <c r="V30" s="86" t="s">
        <v>28</v>
      </c>
      <c r="W30" s="86"/>
      <c r="X30" s="86" t="s">
        <v>143</v>
      </c>
      <c r="Y30" s="88">
        <f>VLOOKUP(B30,'Bonos BV LPF 06-2022'!B:J,9,0)</f>
        <v>18129300</v>
      </c>
    </row>
    <row r="31" spans="1:25" s="24" customFormat="1" ht="15" customHeight="1">
      <c r="A31" s="108">
        <v>15</v>
      </c>
      <c r="B31" s="84" t="s">
        <v>144</v>
      </c>
      <c r="C31" s="85" t="s">
        <v>20</v>
      </c>
      <c r="D31" s="86" t="s">
        <v>52</v>
      </c>
      <c r="E31" s="101">
        <v>2000</v>
      </c>
      <c r="F31" s="86">
        <v>157</v>
      </c>
      <c r="G31" s="86">
        <v>6</v>
      </c>
      <c r="H31" s="86" t="s">
        <v>28</v>
      </c>
      <c r="I31" s="86" t="s">
        <v>61</v>
      </c>
      <c r="J31" s="86" t="s">
        <v>35</v>
      </c>
      <c r="K31" s="86" t="s">
        <v>28</v>
      </c>
      <c r="L31" s="86" t="s">
        <v>28</v>
      </c>
      <c r="M31" s="86" t="s">
        <v>28</v>
      </c>
      <c r="N31" s="86" t="s">
        <v>28</v>
      </c>
      <c r="O31" s="86" t="s">
        <v>40</v>
      </c>
      <c r="P31" s="86" t="s">
        <v>142</v>
      </c>
      <c r="Q31" s="86" t="s">
        <v>28</v>
      </c>
      <c r="R31" s="86" t="s">
        <v>115</v>
      </c>
      <c r="S31" s="86" t="s">
        <v>35</v>
      </c>
      <c r="T31" s="86" t="s">
        <v>34</v>
      </c>
      <c r="U31" s="98" t="s">
        <v>95</v>
      </c>
      <c r="V31" s="86" t="s">
        <v>28</v>
      </c>
      <c r="W31" s="86"/>
      <c r="X31" s="86" t="s">
        <v>145</v>
      </c>
      <c r="Y31" s="88">
        <f>VLOOKUP(B31,'Bonos BV LPF 06-2022'!B:J,9,0)</f>
        <v>20651300</v>
      </c>
    </row>
    <row r="32" spans="1:25" s="24" customFormat="1" ht="15" customHeight="1">
      <c r="A32" s="117"/>
      <c r="B32" s="109"/>
      <c r="C32" s="110"/>
      <c r="D32" s="102"/>
      <c r="E32" s="11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17"/>
      <c r="V32" s="102"/>
      <c r="W32" s="102"/>
      <c r="X32" s="102"/>
      <c r="Y32" s="112"/>
    </row>
    <row r="33" spans="1:25" s="13" customFormat="1" ht="15.75">
      <c r="A33" s="7"/>
      <c r="B33" s="8" t="s">
        <v>99</v>
      </c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83"/>
      <c r="Y33" s="12"/>
    </row>
    <row r="34" spans="1:25" s="24" customFormat="1" ht="15" customHeight="1">
      <c r="A34" s="108">
        <v>16</v>
      </c>
      <c r="B34" s="84" t="s">
        <v>113</v>
      </c>
      <c r="C34" s="85" t="s">
        <v>20</v>
      </c>
      <c r="D34" s="86" t="s">
        <v>52</v>
      </c>
      <c r="E34" s="101">
        <v>2000</v>
      </c>
      <c r="F34" s="86">
        <v>154</v>
      </c>
      <c r="G34" s="86">
        <v>6</v>
      </c>
      <c r="H34" s="86" t="s">
        <v>28</v>
      </c>
      <c r="I34" s="86" t="s">
        <v>60</v>
      </c>
      <c r="J34" s="86" t="s">
        <v>29</v>
      </c>
      <c r="K34" s="86" t="s">
        <v>28</v>
      </c>
      <c r="L34" s="86" t="s">
        <v>28</v>
      </c>
      <c r="M34" s="86" t="s">
        <v>28</v>
      </c>
      <c r="N34" s="86" t="s">
        <v>28</v>
      </c>
      <c r="O34" s="86" t="s">
        <v>40</v>
      </c>
      <c r="P34" s="86" t="s">
        <v>53</v>
      </c>
      <c r="Q34" s="86"/>
      <c r="R34" s="86" t="s">
        <v>92</v>
      </c>
      <c r="S34" s="86" t="s">
        <v>35</v>
      </c>
      <c r="T34" s="86" t="s">
        <v>34</v>
      </c>
      <c r="U34" s="98" t="s">
        <v>95</v>
      </c>
      <c r="V34" s="86" t="s">
        <v>28</v>
      </c>
      <c r="W34" s="86"/>
      <c r="X34" s="86" t="s">
        <v>51</v>
      </c>
      <c r="Y34" s="88">
        <f>VLOOKUP(B34,'Bonos BV LPF 06-2022'!B:J,9,0)</f>
        <v>21427300</v>
      </c>
    </row>
    <row r="35" spans="1:25" s="24" customFormat="1" ht="15" customHeight="1">
      <c r="A35" s="108">
        <v>17</v>
      </c>
      <c r="B35" s="84" t="s">
        <v>100</v>
      </c>
      <c r="C35" s="85" t="s">
        <v>20</v>
      </c>
      <c r="D35" s="86" t="s">
        <v>101</v>
      </c>
      <c r="E35" s="101">
        <v>1600</v>
      </c>
      <c r="F35" s="86">
        <v>178</v>
      </c>
      <c r="G35" s="86">
        <v>6</v>
      </c>
      <c r="H35" s="86" t="s">
        <v>28</v>
      </c>
      <c r="I35" s="86" t="s">
        <v>60</v>
      </c>
      <c r="J35" s="86" t="s">
        <v>29</v>
      </c>
      <c r="K35" s="86" t="s">
        <v>28</v>
      </c>
      <c r="L35" s="86" t="s">
        <v>28</v>
      </c>
      <c r="M35" s="86" t="s">
        <v>28</v>
      </c>
      <c r="N35" s="86" t="s">
        <v>28</v>
      </c>
      <c r="O35" s="86" t="s">
        <v>40</v>
      </c>
      <c r="P35" s="86" t="s">
        <v>53</v>
      </c>
      <c r="Q35" s="86"/>
      <c r="R35" s="86" t="s">
        <v>92</v>
      </c>
      <c r="S35" s="86" t="s">
        <v>35</v>
      </c>
      <c r="T35" s="86" t="s">
        <v>34</v>
      </c>
      <c r="U35" s="98" t="s">
        <v>95</v>
      </c>
      <c r="V35" s="86" t="s">
        <v>28</v>
      </c>
      <c r="W35" s="86"/>
      <c r="X35" s="86" t="s">
        <v>51</v>
      </c>
      <c r="Y35" s="88">
        <f>VLOOKUP(B35,'Bonos BV LPF 06-2022'!B:J,9,0)</f>
        <v>22591300</v>
      </c>
    </row>
    <row r="36" spans="1:25" s="24" customFormat="1" ht="15" customHeight="1">
      <c r="A36" s="108">
        <v>18</v>
      </c>
      <c r="B36" s="84" t="s">
        <v>114</v>
      </c>
      <c r="C36" s="85" t="s">
        <v>20</v>
      </c>
      <c r="D36" s="86" t="s">
        <v>52</v>
      </c>
      <c r="E36" s="101">
        <v>2000</v>
      </c>
      <c r="F36" s="86">
        <v>154</v>
      </c>
      <c r="G36" s="86">
        <v>6</v>
      </c>
      <c r="H36" s="86" t="s">
        <v>28</v>
      </c>
      <c r="I36" s="86" t="s">
        <v>61</v>
      </c>
      <c r="J36" s="86" t="s">
        <v>35</v>
      </c>
      <c r="K36" s="86" t="s">
        <v>28</v>
      </c>
      <c r="L36" s="86" t="s">
        <v>28</v>
      </c>
      <c r="M36" s="86" t="s">
        <v>28</v>
      </c>
      <c r="N36" s="86" t="s">
        <v>28</v>
      </c>
      <c r="O36" s="86" t="s">
        <v>40</v>
      </c>
      <c r="P36" s="86" t="s">
        <v>104</v>
      </c>
      <c r="Q36" s="86"/>
      <c r="R36" s="86" t="s">
        <v>115</v>
      </c>
      <c r="S36" s="86" t="s">
        <v>35</v>
      </c>
      <c r="T36" s="86" t="s">
        <v>34</v>
      </c>
      <c r="U36" s="98" t="s">
        <v>95</v>
      </c>
      <c r="V36" s="86" t="s">
        <v>28</v>
      </c>
      <c r="W36" s="86"/>
      <c r="X36" s="86" t="s">
        <v>51</v>
      </c>
      <c r="Y36" s="88">
        <f>VLOOKUP(B36,'Bonos BV LPF 06-2022'!B:J,9,0)</f>
        <v>23755300</v>
      </c>
    </row>
    <row r="37" spans="1:25" s="24" customFormat="1" ht="15" customHeight="1">
      <c r="A37" s="108">
        <v>19</v>
      </c>
      <c r="B37" s="84" t="s">
        <v>139</v>
      </c>
      <c r="C37" s="85" t="s">
        <v>20</v>
      </c>
      <c r="D37" s="86" t="s">
        <v>101</v>
      </c>
      <c r="E37" s="101">
        <v>1600</v>
      </c>
      <c r="F37" s="86">
        <v>178</v>
      </c>
      <c r="G37" s="86">
        <v>6</v>
      </c>
      <c r="H37" s="86" t="s">
        <v>28</v>
      </c>
      <c r="I37" s="86" t="s">
        <v>61</v>
      </c>
      <c r="J37" s="86" t="s">
        <v>35</v>
      </c>
      <c r="K37" s="86" t="s">
        <v>28</v>
      </c>
      <c r="L37" s="86" t="s">
        <v>28</v>
      </c>
      <c r="M37" s="86" t="s">
        <v>28</v>
      </c>
      <c r="N37" s="86" t="s">
        <v>28</v>
      </c>
      <c r="O37" s="86" t="s">
        <v>40</v>
      </c>
      <c r="P37" s="86" t="s">
        <v>104</v>
      </c>
      <c r="Q37" s="86"/>
      <c r="R37" s="86" t="s">
        <v>115</v>
      </c>
      <c r="S37" s="86" t="s">
        <v>35</v>
      </c>
      <c r="T37" s="86" t="s">
        <v>34</v>
      </c>
      <c r="U37" s="98" t="s">
        <v>95</v>
      </c>
      <c r="V37" s="86" t="s">
        <v>28</v>
      </c>
      <c r="W37" s="86"/>
      <c r="X37" s="86" t="s">
        <v>51</v>
      </c>
      <c r="Y37" s="88">
        <f>VLOOKUP(B37,'Bonos BV LPF 06-2022'!B:J,9,0)</f>
        <v>25792300</v>
      </c>
    </row>
    <row r="38" spans="1:25" s="24" customFormat="1" ht="15" customHeight="1">
      <c r="A38" s="108">
        <v>20</v>
      </c>
      <c r="B38" s="84" t="s">
        <v>102</v>
      </c>
      <c r="C38" s="85" t="s">
        <v>20</v>
      </c>
      <c r="D38" s="86" t="s">
        <v>101</v>
      </c>
      <c r="E38" s="101">
        <v>1600</v>
      </c>
      <c r="F38" s="86">
        <v>178</v>
      </c>
      <c r="G38" s="86">
        <v>6</v>
      </c>
      <c r="H38" s="86" t="s">
        <v>28</v>
      </c>
      <c r="I38" s="86" t="s">
        <v>61</v>
      </c>
      <c r="J38" s="86" t="s">
        <v>35</v>
      </c>
      <c r="K38" s="86" t="s">
        <v>28</v>
      </c>
      <c r="L38" s="86" t="s">
        <v>28</v>
      </c>
      <c r="M38" s="86" t="s">
        <v>28</v>
      </c>
      <c r="N38" s="86" t="s">
        <v>103</v>
      </c>
      <c r="O38" s="86" t="s">
        <v>40</v>
      </c>
      <c r="P38" s="86" t="s">
        <v>104</v>
      </c>
      <c r="Q38" s="86"/>
      <c r="R38" s="86" t="s">
        <v>105</v>
      </c>
      <c r="S38" s="86" t="s">
        <v>35</v>
      </c>
      <c r="T38" s="86" t="s">
        <v>34</v>
      </c>
      <c r="U38" s="98" t="s">
        <v>95</v>
      </c>
      <c r="V38" s="86" t="s">
        <v>28</v>
      </c>
      <c r="W38" s="86" t="s">
        <v>106</v>
      </c>
      <c r="X38" s="86" t="s">
        <v>51</v>
      </c>
      <c r="Y38" s="88">
        <f>VLOOKUP(B38,'Bonos BV LPF 06-2022'!B:J,9,0)</f>
        <v>30642300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37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N19" sqref="N19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1.42578125" style="69"/>
    <col min="12" max="160" width="11.42578125" style="21"/>
    <col min="161" max="161" width="3.7109375" style="21" bestFit="1" customWidth="1"/>
    <col min="162" max="162" width="37.7109375" style="21" bestFit="1" customWidth="1"/>
    <col min="163" max="163" width="1.28515625" style="21" customWidth="1"/>
    <col min="164" max="164" width="13.28515625" style="21" bestFit="1" customWidth="1"/>
    <col min="165" max="165" width="1.28515625" style="21" customWidth="1"/>
    <col min="166" max="167" width="24.5703125" style="21" customWidth="1"/>
    <col min="168" max="168" width="14.7109375" style="21" bestFit="1" customWidth="1"/>
    <col min="169" max="169" width="1.28515625" style="21" customWidth="1"/>
    <col min="170" max="170" width="12" style="21" bestFit="1" customWidth="1"/>
    <col min="171" max="172" width="12" style="21" customWidth="1"/>
    <col min="173" max="416" width="11.42578125" style="21"/>
    <col min="417" max="417" width="3.7109375" style="21" bestFit="1" customWidth="1"/>
    <col min="418" max="418" width="37.7109375" style="21" bestFit="1" customWidth="1"/>
    <col min="419" max="419" width="1.28515625" style="21" customWidth="1"/>
    <col min="420" max="420" width="13.28515625" style="21" bestFit="1" customWidth="1"/>
    <col min="421" max="421" width="1.28515625" style="21" customWidth="1"/>
    <col min="422" max="423" width="24.5703125" style="21" customWidth="1"/>
    <col min="424" max="424" width="14.7109375" style="21" bestFit="1" customWidth="1"/>
    <col min="425" max="425" width="1.28515625" style="21" customWidth="1"/>
    <col min="426" max="426" width="12" style="21" bestFit="1" customWidth="1"/>
    <col min="427" max="428" width="12" style="21" customWidth="1"/>
    <col min="429" max="672" width="11.42578125" style="21"/>
    <col min="673" max="673" width="3.7109375" style="21" bestFit="1" customWidth="1"/>
    <col min="674" max="674" width="37.7109375" style="21" bestFit="1" customWidth="1"/>
    <col min="675" max="675" width="1.28515625" style="21" customWidth="1"/>
    <col min="676" max="676" width="13.28515625" style="21" bestFit="1" customWidth="1"/>
    <col min="677" max="677" width="1.28515625" style="21" customWidth="1"/>
    <col min="678" max="679" width="24.5703125" style="21" customWidth="1"/>
    <col min="680" max="680" width="14.7109375" style="21" bestFit="1" customWidth="1"/>
    <col min="681" max="681" width="1.28515625" style="21" customWidth="1"/>
    <col min="682" max="682" width="12" style="21" bestFit="1" customWidth="1"/>
    <col min="683" max="684" width="12" style="21" customWidth="1"/>
    <col min="685" max="928" width="11.42578125" style="21"/>
    <col min="929" max="929" width="3.7109375" style="21" bestFit="1" customWidth="1"/>
    <col min="930" max="930" width="37.7109375" style="21" bestFit="1" customWidth="1"/>
    <col min="931" max="931" width="1.28515625" style="21" customWidth="1"/>
    <col min="932" max="932" width="13.28515625" style="21" bestFit="1" customWidth="1"/>
    <col min="933" max="933" width="1.28515625" style="21" customWidth="1"/>
    <col min="934" max="935" width="24.5703125" style="21" customWidth="1"/>
    <col min="936" max="936" width="14.7109375" style="21" bestFit="1" customWidth="1"/>
    <col min="937" max="937" width="1.28515625" style="21" customWidth="1"/>
    <col min="938" max="938" width="12" style="21" bestFit="1" customWidth="1"/>
    <col min="939" max="940" width="12" style="21" customWidth="1"/>
    <col min="941" max="1184" width="11.42578125" style="21"/>
    <col min="1185" max="1185" width="3.7109375" style="21" bestFit="1" customWidth="1"/>
    <col min="1186" max="1186" width="37.7109375" style="21" bestFit="1" customWidth="1"/>
    <col min="1187" max="1187" width="1.28515625" style="21" customWidth="1"/>
    <col min="1188" max="1188" width="13.28515625" style="21" bestFit="1" customWidth="1"/>
    <col min="1189" max="1189" width="1.28515625" style="21" customWidth="1"/>
    <col min="1190" max="1191" width="24.5703125" style="21" customWidth="1"/>
    <col min="1192" max="1192" width="14.7109375" style="21" bestFit="1" customWidth="1"/>
    <col min="1193" max="1193" width="1.28515625" style="21" customWidth="1"/>
    <col min="1194" max="1194" width="12" style="21" bestFit="1" customWidth="1"/>
    <col min="1195" max="1196" width="12" style="21" customWidth="1"/>
    <col min="1197" max="1440" width="11.42578125" style="21"/>
    <col min="1441" max="1441" width="3.7109375" style="21" bestFit="1" customWidth="1"/>
    <col min="1442" max="1442" width="37.7109375" style="21" bestFit="1" customWidth="1"/>
    <col min="1443" max="1443" width="1.28515625" style="21" customWidth="1"/>
    <col min="1444" max="1444" width="13.28515625" style="21" bestFit="1" customWidth="1"/>
    <col min="1445" max="1445" width="1.28515625" style="21" customWidth="1"/>
    <col min="1446" max="1447" width="24.5703125" style="21" customWidth="1"/>
    <col min="1448" max="1448" width="14.7109375" style="21" bestFit="1" customWidth="1"/>
    <col min="1449" max="1449" width="1.28515625" style="21" customWidth="1"/>
    <col min="1450" max="1450" width="12" style="21" bestFit="1" customWidth="1"/>
    <col min="1451" max="1452" width="12" style="21" customWidth="1"/>
    <col min="1453" max="1696" width="11.42578125" style="21"/>
    <col min="1697" max="1697" width="3.7109375" style="21" bestFit="1" customWidth="1"/>
    <col min="1698" max="1698" width="37.7109375" style="21" bestFit="1" customWidth="1"/>
    <col min="1699" max="1699" width="1.28515625" style="21" customWidth="1"/>
    <col min="1700" max="1700" width="13.28515625" style="21" bestFit="1" customWidth="1"/>
    <col min="1701" max="1701" width="1.28515625" style="21" customWidth="1"/>
    <col min="1702" max="1703" width="24.5703125" style="21" customWidth="1"/>
    <col min="1704" max="1704" width="14.7109375" style="21" bestFit="1" customWidth="1"/>
    <col min="1705" max="1705" width="1.28515625" style="21" customWidth="1"/>
    <col min="1706" max="1706" width="12" style="21" bestFit="1" customWidth="1"/>
    <col min="1707" max="1708" width="12" style="21" customWidth="1"/>
    <col min="1709" max="1952" width="11.42578125" style="21"/>
    <col min="1953" max="1953" width="3.7109375" style="21" bestFit="1" customWidth="1"/>
    <col min="1954" max="1954" width="37.7109375" style="21" bestFit="1" customWidth="1"/>
    <col min="1955" max="1955" width="1.28515625" style="21" customWidth="1"/>
    <col min="1956" max="1956" width="13.28515625" style="21" bestFit="1" customWidth="1"/>
    <col min="1957" max="1957" width="1.28515625" style="21" customWidth="1"/>
    <col min="1958" max="1959" width="24.5703125" style="21" customWidth="1"/>
    <col min="1960" max="1960" width="14.7109375" style="21" bestFit="1" customWidth="1"/>
    <col min="1961" max="1961" width="1.28515625" style="21" customWidth="1"/>
    <col min="1962" max="1962" width="12" style="21" bestFit="1" customWidth="1"/>
    <col min="1963" max="1964" width="12" style="21" customWidth="1"/>
    <col min="1965" max="2208" width="11.42578125" style="21"/>
    <col min="2209" max="2209" width="3.7109375" style="21" bestFit="1" customWidth="1"/>
    <col min="2210" max="2210" width="37.7109375" style="21" bestFit="1" customWidth="1"/>
    <col min="2211" max="2211" width="1.28515625" style="21" customWidth="1"/>
    <col min="2212" max="2212" width="13.28515625" style="21" bestFit="1" customWidth="1"/>
    <col min="2213" max="2213" width="1.28515625" style="21" customWidth="1"/>
    <col min="2214" max="2215" width="24.5703125" style="21" customWidth="1"/>
    <col min="2216" max="2216" width="14.7109375" style="21" bestFit="1" customWidth="1"/>
    <col min="2217" max="2217" width="1.28515625" style="21" customWidth="1"/>
    <col min="2218" max="2218" width="12" style="21" bestFit="1" customWidth="1"/>
    <col min="2219" max="2220" width="12" style="21" customWidth="1"/>
    <col min="2221" max="2464" width="11.42578125" style="21"/>
    <col min="2465" max="2465" width="3.7109375" style="21" bestFit="1" customWidth="1"/>
    <col min="2466" max="2466" width="37.7109375" style="21" bestFit="1" customWidth="1"/>
    <col min="2467" max="2467" width="1.28515625" style="21" customWidth="1"/>
    <col min="2468" max="2468" width="13.28515625" style="21" bestFit="1" customWidth="1"/>
    <col min="2469" max="2469" width="1.28515625" style="21" customWidth="1"/>
    <col min="2470" max="2471" width="24.5703125" style="21" customWidth="1"/>
    <col min="2472" max="2472" width="14.7109375" style="21" bestFit="1" customWidth="1"/>
    <col min="2473" max="2473" width="1.28515625" style="21" customWidth="1"/>
    <col min="2474" max="2474" width="12" style="21" bestFit="1" customWidth="1"/>
    <col min="2475" max="2476" width="12" style="21" customWidth="1"/>
    <col min="2477" max="2720" width="11.42578125" style="21"/>
    <col min="2721" max="2721" width="3.7109375" style="21" bestFit="1" customWidth="1"/>
    <col min="2722" max="2722" width="37.7109375" style="21" bestFit="1" customWidth="1"/>
    <col min="2723" max="2723" width="1.28515625" style="21" customWidth="1"/>
    <col min="2724" max="2724" width="13.28515625" style="21" bestFit="1" customWidth="1"/>
    <col min="2725" max="2725" width="1.28515625" style="21" customWidth="1"/>
    <col min="2726" max="2727" width="24.5703125" style="21" customWidth="1"/>
    <col min="2728" max="2728" width="14.7109375" style="21" bestFit="1" customWidth="1"/>
    <col min="2729" max="2729" width="1.28515625" style="21" customWidth="1"/>
    <col min="2730" max="2730" width="12" style="21" bestFit="1" customWidth="1"/>
    <col min="2731" max="2732" width="12" style="21" customWidth="1"/>
    <col min="2733" max="2976" width="11.42578125" style="21"/>
    <col min="2977" max="2977" width="3.7109375" style="21" bestFit="1" customWidth="1"/>
    <col min="2978" max="2978" width="37.7109375" style="21" bestFit="1" customWidth="1"/>
    <col min="2979" max="2979" width="1.28515625" style="21" customWidth="1"/>
    <col min="2980" max="2980" width="13.28515625" style="21" bestFit="1" customWidth="1"/>
    <col min="2981" max="2981" width="1.28515625" style="21" customWidth="1"/>
    <col min="2982" max="2983" width="24.5703125" style="21" customWidth="1"/>
    <col min="2984" max="2984" width="14.7109375" style="21" bestFit="1" customWidth="1"/>
    <col min="2985" max="2985" width="1.28515625" style="21" customWidth="1"/>
    <col min="2986" max="2986" width="12" style="21" bestFit="1" customWidth="1"/>
    <col min="2987" max="2988" width="12" style="21" customWidth="1"/>
    <col min="2989" max="3232" width="11.42578125" style="21"/>
    <col min="3233" max="3233" width="3.7109375" style="21" bestFit="1" customWidth="1"/>
    <col min="3234" max="3234" width="37.7109375" style="21" bestFit="1" customWidth="1"/>
    <col min="3235" max="3235" width="1.28515625" style="21" customWidth="1"/>
    <col min="3236" max="3236" width="13.28515625" style="21" bestFit="1" customWidth="1"/>
    <col min="3237" max="3237" width="1.28515625" style="21" customWidth="1"/>
    <col min="3238" max="3239" width="24.5703125" style="21" customWidth="1"/>
    <col min="3240" max="3240" width="14.7109375" style="21" bestFit="1" customWidth="1"/>
    <col min="3241" max="3241" width="1.28515625" style="21" customWidth="1"/>
    <col min="3242" max="3242" width="12" style="21" bestFit="1" customWidth="1"/>
    <col min="3243" max="3244" width="12" style="21" customWidth="1"/>
    <col min="3245" max="3488" width="11.42578125" style="21"/>
    <col min="3489" max="3489" width="3.7109375" style="21" bestFit="1" customWidth="1"/>
    <col min="3490" max="3490" width="37.7109375" style="21" bestFit="1" customWidth="1"/>
    <col min="3491" max="3491" width="1.28515625" style="21" customWidth="1"/>
    <col min="3492" max="3492" width="13.28515625" style="21" bestFit="1" customWidth="1"/>
    <col min="3493" max="3493" width="1.28515625" style="21" customWidth="1"/>
    <col min="3494" max="3495" width="24.5703125" style="21" customWidth="1"/>
    <col min="3496" max="3496" width="14.7109375" style="21" bestFit="1" customWidth="1"/>
    <col min="3497" max="3497" width="1.28515625" style="21" customWidth="1"/>
    <col min="3498" max="3498" width="12" style="21" bestFit="1" customWidth="1"/>
    <col min="3499" max="3500" width="12" style="21" customWidth="1"/>
    <col min="3501" max="3744" width="11.42578125" style="21"/>
    <col min="3745" max="3745" width="3.7109375" style="21" bestFit="1" customWidth="1"/>
    <col min="3746" max="3746" width="37.7109375" style="21" bestFit="1" customWidth="1"/>
    <col min="3747" max="3747" width="1.28515625" style="21" customWidth="1"/>
    <col min="3748" max="3748" width="13.28515625" style="21" bestFit="1" customWidth="1"/>
    <col min="3749" max="3749" width="1.28515625" style="21" customWidth="1"/>
    <col min="3750" max="3751" width="24.5703125" style="21" customWidth="1"/>
    <col min="3752" max="3752" width="14.7109375" style="21" bestFit="1" customWidth="1"/>
    <col min="3753" max="3753" width="1.28515625" style="21" customWidth="1"/>
    <col min="3754" max="3754" width="12" style="21" bestFit="1" customWidth="1"/>
    <col min="3755" max="3756" width="12" style="21" customWidth="1"/>
    <col min="3757" max="4000" width="11.42578125" style="21"/>
    <col min="4001" max="4001" width="3.7109375" style="21" bestFit="1" customWidth="1"/>
    <col min="4002" max="4002" width="37.7109375" style="21" bestFit="1" customWidth="1"/>
    <col min="4003" max="4003" width="1.28515625" style="21" customWidth="1"/>
    <col min="4004" max="4004" width="13.28515625" style="21" bestFit="1" customWidth="1"/>
    <col min="4005" max="4005" width="1.28515625" style="21" customWidth="1"/>
    <col min="4006" max="4007" width="24.5703125" style="21" customWidth="1"/>
    <col min="4008" max="4008" width="14.7109375" style="21" bestFit="1" customWidth="1"/>
    <col min="4009" max="4009" width="1.28515625" style="21" customWidth="1"/>
    <col min="4010" max="4010" width="12" style="21" bestFit="1" customWidth="1"/>
    <col min="4011" max="4012" width="12" style="21" customWidth="1"/>
    <col min="4013" max="4256" width="11.42578125" style="21"/>
    <col min="4257" max="4257" width="3.7109375" style="21" bestFit="1" customWidth="1"/>
    <col min="4258" max="4258" width="37.7109375" style="21" bestFit="1" customWidth="1"/>
    <col min="4259" max="4259" width="1.28515625" style="21" customWidth="1"/>
    <col min="4260" max="4260" width="13.28515625" style="21" bestFit="1" customWidth="1"/>
    <col min="4261" max="4261" width="1.28515625" style="21" customWidth="1"/>
    <col min="4262" max="4263" width="24.5703125" style="21" customWidth="1"/>
    <col min="4264" max="4264" width="14.7109375" style="21" bestFit="1" customWidth="1"/>
    <col min="4265" max="4265" width="1.28515625" style="21" customWidth="1"/>
    <col min="4266" max="4266" width="12" style="21" bestFit="1" customWidth="1"/>
    <col min="4267" max="4268" width="12" style="21" customWidth="1"/>
    <col min="4269" max="4512" width="11.42578125" style="21"/>
    <col min="4513" max="4513" width="3.7109375" style="21" bestFit="1" customWidth="1"/>
    <col min="4514" max="4514" width="37.7109375" style="21" bestFit="1" customWidth="1"/>
    <col min="4515" max="4515" width="1.28515625" style="21" customWidth="1"/>
    <col min="4516" max="4516" width="13.28515625" style="21" bestFit="1" customWidth="1"/>
    <col min="4517" max="4517" width="1.28515625" style="21" customWidth="1"/>
    <col min="4518" max="4519" width="24.5703125" style="21" customWidth="1"/>
    <col min="4520" max="4520" width="14.7109375" style="21" bestFit="1" customWidth="1"/>
    <col min="4521" max="4521" width="1.28515625" style="21" customWidth="1"/>
    <col min="4522" max="4522" width="12" style="21" bestFit="1" customWidth="1"/>
    <col min="4523" max="4524" width="12" style="21" customWidth="1"/>
    <col min="4525" max="4768" width="11.42578125" style="21"/>
    <col min="4769" max="4769" width="3.7109375" style="21" bestFit="1" customWidth="1"/>
    <col min="4770" max="4770" width="37.7109375" style="21" bestFit="1" customWidth="1"/>
    <col min="4771" max="4771" width="1.28515625" style="21" customWidth="1"/>
    <col min="4772" max="4772" width="13.28515625" style="21" bestFit="1" customWidth="1"/>
    <col min="4773" max="4773" width="1.28515625" style="21" customWidth="1"/>
    <col min="4774" max="4775" width="24.5703125" style="21" customWidth="1"/>
    <col min="4776" max="4776" width="14.7109375" style="21" bestFit="1" customWidth="1"/>
    <col min="4777" max="4777" width="1.28515625" style="21" customWidth="1"/>
    <col min="4778" max="4778" width="12" style="21" bestFit="1" customWidth="1"/>
    <col min="4779" max="4780" width="12" style="21" customWidth="1"/>
    <col min="4781" max="5024" width="11.42578125" style="21"/>
    <col min="5025" max="5025" width="3.7109375" style="21" bestFit="1" customWidth="1"/>
    <col min="5026" max="5026" width="37.7109375" style="21" bestFit="1" customWidth="1"/>
    <col min="5027" max="5027" width="1.28515625" style="21" customWidth="1"/>
    <col min="5028" max="5028" width="13.28515625" style="21" bestFit="1" customWidth="1"/>
    <col min="5029" max="5029" width="1.28515625" style="21" customWidth="1"/>
    <col min="5030" max="5031" width="24.5703125" style="21" customWidth="1"/>
    <col min="5032" max="5032" width="14.7109375" style="21" bestFit="1" customWidth="1"/>
    <col min="5033" max="5033" width="1.28515625" style="21" customWidth="1"/>
    <col min="5034" max="5034" width="12" style="21" bestFit="1" customWidth="1"/>
    <col min="5035" max="5036" width="12" style="21" customWidth="1"/>
    <col min="5037" max="5280" width="11.42578125" style="21"/>
    <col min="5281" max="5281" width="3.7109375" style="21" bestFit="1" customWidth="1"/>
    <col min="5282" max="5282" width="37.7109375" style="21" bestFit="1" customWidth="1"/>
    <col min="5283" max="5283" width="1.28515625" style="21" customWidth="1"/>
    <col min="5284" max="5284" width="13.28515625" style="21" bestFit="1" customWidth="1"/>
    <col min="5285" max="5285" width="1.28515625" style="21" customWidth="1"/>
    <col min="5286" max="5287" width="24.5703125" style="21" customWidth="1"/>
    <col min="5288" max="5288" width="14.7109375" style="21" bestFit="1" customWidth="1"/>
    <col min="5289" max="5289" width="1.28515625" style="21" customWidth="1"/>
    <col min="5290" max="5290" width="12" style="21" bestFit="1" customWidth="1"/>
    <col min="5291" max="5292" width="12" style="21" customWidth="1"/>
    <col min="5293" max="5536" width="11.42578125" style="21"/>
    <col min="5537" max="5537" width="3.7109375" style="21" bestFit="1" customWidth="1"/>
    <col min="5538" max="5538" width="37.7109375" style="21" bestFit="1" customWidth="1"/>
    <col min="5539" max="5539" width="1.28515625" style="21" customWidth="1"/>
    <col min="5540" max="5540" width="13.28515625" style="21" bestFit="1" customWidth="1"/>
    <col min="5541" max="5541" width="1.28515625" style="21" customWidth="1"/>
    <col min="5542" max="5543" width="24.5703125" style="21" customWidth="1"/>
    <col min="5544" max="5544" width="14.7109375" style="21" bestFit="1" customWidth="1"/>
    <col min="5545" max="5545" width="1.28515625" style="21" customWidth="1"/>
    <col min="5546" max="5546" width="12" style="21" bestFit="1" customWidth="1"/>
    <col min="5547" max="5548" width="12" style="21" customWidth="1"/>
    <col min="5549" max="5792" width="11.42578125" style="21"/>
    <col min="5793" max="5793" width="3.7109375" style="21" bestFit="1" customWidth="1"/>
    <col min="5794" max="5794" width="37.7109375" style="21" bestFit="1" customWidth="1"/>
    <col min="5795" max="5795" width="1.28515625" style="21" customWidth="1"/>
    <col min="5796" max="5796" width="13.28515625" style="21" bestFit="1" customWidth="1"/>
    <col min="5797" max="5797" width="1.28515625" style="21" customWidth="1"/>
    <col min="5798" max="5799" width="24.5703125" style="21" customWidth="1"/>
    <col min="5800" max="5800" width="14.7109375" style="21" bestFit="1" customWidth="1"/>
    <col min="5801" max="5801" width="1.28515625" style="21" customWidth="1"/>
    <col min="5802" max="5802" width="12" style="21" bestFit="1" customWidth="1"/>
    <col min="5803" max="5804" width="12" style="21" customWidth="1"/>
    <col min="5805" max="6048" width="11.42578125" style="21"/>
    <col min="6049" max="6049" width="3.7109375" style="21" bestFit="1" customWidth="1"/>
    <col min="6050" max="6050" width="37.7109375" style="21" bestFit="1" customWidth="1"/>
    <col min="6051" max="6051" width="1.28515625" style="21" customWidth="1"/>
    <col min="6052" max="6052" width="13.28515625" style="21" bestFit="1" customWidth="1"/>
    <col min="6053" max="6053" width="1.28515625" style="21" customWidth="1"/>
    <col min="6054" max="6055" width="24.5703125" style="21" customWidth="1"/>
    <col min="6056" max="6056" width="14.7109375" style="21" bestFit="1" customWidth="1"/>
    <col min="6057" max="6057" width="1.28515625" style="21" customWidth="1"/>
    <col min="6058" max="6058" width="12" style="21" bestFit="1" customWidth="1"/>
    <col min="6059" max="6060" width="12" style="21" customWidth="1"/>
    <col min="6061" max="6304" width="11.42578125" style="21"/>
    <col min="6305" max="6305" width="3.7109375" style="21" bestFit="1" customWidth="1"/>
    <col min="6306" max="6306" width="37.7109375" style="21" bestFit="1" customWidth="1"/>
    <col min="6307" max="6307" width="1.28515625" style="21" customWidth="1"/>
    <col min="6308" max="6308" width="13.28515625" style="21" bestFit="1" customWidth="1"/>
    <col min="6309" max="6309" width="1.28515625" style="21" customWidth="1"/>
    <col min="6310" max="6311" width="24.5703125" style="21" customWidth="1"/>
    <col min="6312" max="6312" width="14.7109375" style="21" bestFit="1" customWidth="1"/>
    <col min="6313" max="6313" width="1.28515625" style="21" customWidth="1"/>
    <col min="6314" max="6314" width="12" style="21" bestFit="1" customWidth="1"/>
    <col min="6315" max="6316" width="12" style="21" customWidth="1"/>
    <col min="6317" max="6560" width="11.42578125" style="21"/>
    <col min="6561" max="6561" width="3.7109375" style="21" bestFit="1" customWidth="1"/>
    <col min="6562" max="6562" width="37.7109375" style="21" bestFit="1" customWidth="1"/>
    <col min="6563" max="6563" width="1.28515625" style="21" customWidth="1"/>
    <col min="6564" max="6564" width="13.28515625" style="21" bestFit="1" customWidth="1"/>
    <col min="6565" max="6565" width="1.28515625" style="21" customWidth="1"/>
    <col min="6566" max="6567" width="24.5703125" style="21" customWidth="1"/>
    <col min="6568" max="6568" width="14.7109375" style="21" bestFit="1" customWidth="1"/>
    <col min="6569" max="6569" width="1.28515625" style="21" customWidth="1"/>
    <col min="6570" max="6570" width="12" style="21" bestFit="1" customWidth="1"/>
    <col min="6571" max="6572" width="12" style="21" customWidth="1"/>
    <col min="6573" max="6816" width="11.42578125" style="21"/>
    <col min="6817" max="6817" width="3.7109375" style="21" bestFit="1" customWidth="1"/>
    <col min="6818" max="6818" width="37.7109375" style="21" bestFit="1" customWidth="1"/>
    <col min="6819" max="6819" width="1.28515625" style="21" customWidth="1"/>
    <col min="6820" max="6820" width="13.28515625" style="21" bestFit="1" customWidth="1"/>
    <col min="6821" max="6821" width="1.28515625" style="21" customWidth="1"/>
    <col min="6822" max="6823" width="24.5703125" style="21" customWidth="1"/>
    <col min="6824" max="6824" width="14.7109375" style="21" bestFit="1" customWidth="1"/>
    <col min="6825" max="6825" width="1.28515625" style="21" customWidth="1"/>
    <col min="6826" max="6826" width="12" style="21" bestFit="1" customWidth="1"/>
    <col min="6827" max="6828" width="12" style="21" customWidth="1"/>
    <col min="6829" max="7072" width="11.42578125" style="21"/>
    <col min="7073" max="7073" width="3.7109375" style="21" bestFit="1" customWidth="1"/>
    <col min="7074" max="7074" width="37.7109375" style="21" bestFit="1" customWidth="1"/>
    <col min="7075" max="7075" width="1.28515625" style="21" customWidth="1"/>
    <col min="7076" max="7076" width="13.28515625" style="21" bestFit="1" customWidth="1"/>
    <col min="7077" max="7077" width="1.28515625" style="21" customWidth="1"/>
    <col min="7078" max="7079" width="24.5703125" style="21" customWidth="1"/>
    <col min="7080" max="7080" width="14.7109375" style="21" bestFit="1" customWidth="1"/>
    <col min="7081" max="7081" width="1.28515625" style="21" customWidth="1"/>
    <col min="7082" max="7082" width="12" style="21" bestFit="1" customWidth="1"/>
    <col min="7083" max="7084" width="12" style="21" customWidth="1"/>
    <col min="7085" max="7328" width="11.42578125" style="21"/>
    <col min="7329" max="7329" width="3.7109375" style="21" bestFit="1" customWidth="1"/>
    <col min="7330" max="7330" width="37.7109375" style="21" bestFit="1" customWidth="1"/>
    <col min="7331" max="7331" width="1.28515625" style="21" customWidth="1"/>
    <col min="7332" max="7332" width="13.28515625" style="21" bestFit="1" customWidth="1"/>
    <col min="7333" max="7333" width="1.28515625" style="21" customWidth="1"/>
    <col min="7334" max="7335" width="24.5703125" style="21" customWidth="1"/>
    <col min="7336" max="7336" width="14.7109375" style="21" bestFit="1" customWidth="1"/>
    <col min="7337" max="7337" width="1.28515625" style="21" customWidth="1"/>
    <col min="7338" max="7338" width="12" style="21" bestFit="1" customWidth="1"/>
    <col min="7339" max="7340" width="12" style="21" customWidth="1"/>
    <col min="7341" max="7584" width="11.42578125" style="21"/>
    <col min="7585" max="7585" width="3.7109375" style="21" bestFit="1" customWidth="1"/>
    <col min="7586" max="7586" width="37.7109375" style="21" bestFit="1" customWidth="1"/>
    <col min="7587" max="7587" width="1.28515625" style="21" customWidth="1"/>
    <col min="7588" max="7588" width="13.28515625" style="21" bestFit="1" customWidth="1"/>
    <col min="7589" max="7589" width="1.28515625" style="21" customWidth="1"/>
    <col min="7590" max="7591" width="24.5703125" style="21" customWidth="1"/>
    <col min="7592" max="7592" width="14.7109375" style="21" bestFit="1" customWidth="1"/>
    <col min="7593" max="7593" width="1.28515625" style="21" customWidth="1"/>
    <col min="7594" max="7594" width="12" style="21" bestFit="1" customWidth="1"/>
    <col min="7595" max="7596" width="12" style="21" customWidth="1"/>
    <col min="7597" max="7840" width="11.42578125" style="21"/>
    <col min="7841" max="7841" width="3.7109375" style="21" bestFit="1" customWidth="1"/>
    <col min="7842" max="7842" width="37.7109375" style="21" bestFit="1" customWidth="1"/>
    <col min="7843" max="7843" width="1.28515625" style="21" customWidth="1"/>
    <col min="7844" max="7844" width="13.28515625" style="21" bestFit="1" customWidth="1"/>
    <col min="7845" max="7845" width="1.28515625" style="21" customWidth="1"/>
    <col min="7846" max="7847" width="24.5703125" style="21" customWidth="1"/>
    <col min="7848" max="7848" width="14.7109375" style="21" bestFit="1" customWidth="1"/>
    <col min="7849" max="7849" width="1.28515625" style="21" customWidth="1"/>
    <col min="7850" max="7850" width="12" style="21" bestFit="1" customWidth="1"/>
    <col min="7851" max="7852" width="12" style="21" customWidth="1"/>
    <col min="7853" max="8096" width="11.42578125" style="21"/>
    <col min="8097" max="8097" width="3.7109375" style="21" bestFit="1" customWidth="1"/>
    <col min="8098" max="8098" width="37.7109375" style="21" bestFit="1" customWidth="1"/>
    <col min="8099" max="8099" width="1.28515625" style="21" customWidth="1"/>
    <col min="8100" max="8100" width="13.28515625" style="21" bestFit="1" customWidth="1"/>
    <col min="8101" max="8101" width="1.28515625" style="21" customWidth="1"/>
    <col min="8102" max="8103" width="24.5703125" style="21" customWidth="1"/>
    <col min="8104" max="8104" width="14.7109375" style="21" bestFit="1" customWidth="1"/>
    <col min="8105" max="8105" width="1.28515625" style="21" customWidth="1"/>
    <col min="8106" max="8106" width="12" style="21" bestFit="1" customWidth="1"/>
    <col min="8107" max="8108" width="12" style="21" customWidth="1"/>
    <col min="8109" max="8352" width="11.42578125" style="21"/>
    <col min="8353" max="8353" width="3.7109375" style="21" bestFit="1" customWidth="1"/>
    <col min="8354" max="8354" width="37.7109375" style="21" bestFit="1" customWidth="1"/>
    <col min="8355" max="8355" width="1.28515625" style="21" customWidth="1"/>
    <col min="8356" max="8356" width="13.28515625" style="21" bestFit="1" customWidth="1"/>
    <col min="8357" max="8357" width="1.28515625" style="21" customWidth="1"/>
    <col min="8358" max="8359" width="24.5703125" style="21" customWidth="1"/>
    <col min="8360" max="8360" width="14.7109375" style="21" bestFit="1" customWidth="1"/>
    <col min="8361" max="8361" width="1.28515625" style="21" customWidth="1"/>
    <col min="8362" max="8362" width="12" style="21" bestFit="1" customWidth="1"/>
    <col min="8363" max="8364" width="12" style="21" customWidth="1"/>
    <col min="8365" max="8608" width="11.42578125" style="21"/>
    <col min="8609" max="8609" width="3.7109375" style="21" bestFit="1" customWidth="1"/>
    <col min="8610" max="8610" width="37.7109375" style="21" bestFit="1" customWidth="1"/>
    <col min="8611" max="8611" width="1.28515625" style="21" customWidth="1"/>
    <col min="8612" max="8612" width="13.28515625" style="21" bestFit="1" customWidth="1"/>
    <col min="8613" max="8613" width="1.28515625" style="21" customWidth="1"/>
    <col min="8614" max="8615" width="24.5703125" style="21" customWidth="1"/>
    <col min="8616" max="8616" width="14.7109375" style="21" bestFit="1" customWidth="1"/>
    <col min="8617" max="8617" width="1.28515625" style="21" customWidth="1"/>
    <col min="8618" max="8618" width="12" style="21" bestFit="1" customWidth="1"/>
    <col min="8619" max="8620" width="12" style="21" customWidth="1"/>
    <col min="8621" max="8864" width="11.42578125" style="21"/>
    <col min="8865" max="8865" width="3.7109375" style="21" bestFit="1" customWidth="1"/>
    <col min="8866" max="8866" width="37.7109375" style="21" bestFit="1" customWidth="1"/>
    <col min="8867" max="8867" width="1.28515625" style="21" customWidth="1"/>
    <col min="8868" max="8868" width="13.28515625" style="21" bestFit="1" customWidth="1"/>
    <col min="8869" max="8869" width="1.28515625" style="21" customWidth="1"/>
    <col min="8870" max="8871" width="24.5703125" style="21" customWidth="1"/>
    <col min="8872" max="8872" width="14.7109375" style="21" bestFit="1" customWidth="1"/>
    <col min="8873" max="8873" width="1.28515625" style="21" customWidth="1"/>
    <col min="8874" max="8874" width="12" style="21" bestFit="1" customWidth="1"/>
    <col min="8875" max="8876" width="12" style="21" customWidth="1"/>
    <col min="8877" max="9120" width="11.42578125" style="21"/>
    <col min="9121" max="9121" width="3.7109375" style="21" bestFit="1" customWidth="1"/>
    <col min="9122" max="9122" width="37.7109375" style="21" bestFit="1" customWidth="1"/>
    <col min="9123" max="9123" width="1.28515625" style="21" customWidth="1"/>
    <col min="9124" max="9124" width="13.28515625" style="21" bestFit="1" customWidth="1"/>
    <col min="9125" max="9125" width="1.28515625" style="21" customWidth="1"/>
    <col min="9126" max="9127" width="24.5703125" style="21" customWidth="1"/>
    <col min="9128" max="9128" width="14.7109375" style="21" bestFit="1" customWidth="1"/>
    <col min="9129" max="9129" width="1.28515625" style="21" customWidth="1"/>
    <col min="9130" max="9130" width="12" style="21" bestFit="1" customWidth="1"/>
    <col min="9131" max="9132" width="12" style="21" customWidth="1"/>
    <col min="9133" max="9376" width="11.42578125" style="21"/>
    <col min="9377" max="9377" width="3.7109375" style="21" bestFit="1" customWidth="1"/>
    <col min="9378" max="9378" width="37.7109375" style="21" bestFit="1" customWidth="1"/>
    <col min="9379" max="9379" width="1.28515625" style="21" customWidth="1"/>
    <col min="9380" max="9380" width="13.28515625" style="21" bestFit="1" customWidth="1"/>
    <col min="9381" max="9381" width="1.28515625" style="21" customWidth="1"/>
    <col min="9382" max="9383" width="24.5703125" style="21" customWidth="1"/>
    <col min="9384" max="9384" width="14.7109375" style="21" bestFit="1" customWidth="1"/>
    <col min="9385" max="9385" width="1.28515625" style="21" customWidth="1"/>
    <col min="9386" max="9386" width="12" style="21" bestFit="1" customWidth="1"/>
    <col min="9387" max="9388" width="12" style="21" customWidth="1"/>
    <col min="9389" max="9632" width="11.42578125" style="21"/>
    <col min="9633" max="9633" width="3.7109375" style="21" bestFit="1" customWidth="1"/>
    <col min="9634" max="9634" width="37.7109375" style="21" bestFit="1" customWidth="1"/>
    <col min="9635" max="9635" width="1.28515625" style="21" customWidth="1"/>
    <col min="9636" max="9636" width="13.28515625" style="21" bestFit="1" customWidth="1"/>
    <col min="9637" max="9637" width="1.28515625" style="21" customWidth="1"/>
    <col min="9638" max="9639" width="24.5703125" style="21" customWidth="1"/>
    <col min="9640" max="9640" width="14.7109375" style="21" bestFit="1" customWidth="1"/>
    <col min="9641" max="9641" width="1.28515625" style="21" customWidth="1"/>
    <col min="9642" max="9642" width="12" style="21" bestFit="1" customWidth="1"/>
    <col min="9643" max="9644" width="12" style="21" customWidth="1"/>
    <col min="9645" max="9888" width="11.42578125" style="21"/>
    <col min="9889" max="9889" width="3.7109375" style="21" bestFit="1" customWidth="1"/>
    <col min="9890" max="9890" width="37.7109375" style="21" bestFit="1" customWidth="1"/>
    <col min="9891" max="9891" width="1.28515625" style="21" customWidth="1"/>
    <col min="9892" max="9892" width="13.28515625" style="21" bestFit="1" customWidth="1"/>
    <col min="9893" max="9893" width="1.28515625" style="21" customWidth="1"/>
    <col min="9894" max="9895" width="24.5703125" style="21" customWidth="1"/>
    <col min="9896" max="9896" width="14.7109375" style="21" bestFit="1" customWidth="1"/>
    <col min="9897" max="9897" width="1.28515625" style="21" customWidth="1"/>
    <col min="9898" max="9898" width="12" style="21" bestFit="1" customWidth="1"/>
    <col min="9899" max="9900" width="12" style="21" customWidth="1"/>
    <col min="9901" max="10144" width="11.42578125" style="21"/>
    <col min="10145" max="10145" width="3.7109375" style="21" bestFit="1" customWidth="1"/>
    <col min="10146" max="10146" width="37.7109375" style="21" bestFit="1" customWidth="1"/>
    <col min="10147" max="10147" width="1.28515625" style="21" customWidth="1"/>
    <col min="10148" max="10148" width="13.28515625" style="21" bestFit="1" customWidth="1"/>
    <col min="10149" max="10149" width="1.28515625" style="21" customWidth="1"/>
    <col min="10150" max="10151" width="24.5703125" style="21" customWidth="1"/>
    <col min="10152" max="10152" width="14.7109375" style="21" bestFit="1" customWidth="1"/>
    <col min="10153" max="10153" width="1.28515625" style="21" customWidth="1"/>
    <col min="10154" max="10154" width="12" style="21" bestFit="1" customWidth="1"/>
    <col min="10155" max="10156" width="12" style="21" customWidth="1"/>
    <col min="10157" max="10400" width="11.42578125" style="21"/>
    <col min="10401" max="10401" width="3.7109375" style="21" bestFit="1" customWidth="1"/>
    <col min="10402" max="10402" width="37.7109375" style="21" bestFit="1" customWidth="1"/>
    <col min="10403" max="10403" width="1.28515625" style="21" customWidth="1"/>
    <col min="10404" max="10404" width="13.28515625" style="21" bestFit="1" customWidth="1"/>
    <col min="10405" max="10405" width="1.28515625" style="21" customWidth="1"/>
    <col min="10406" max="10407" width="24.5703125" style="21" customWidth="1"/>
    <col min="10408" max="10408" width="14.7109375" style="21" bestFit="1" customWidth="1"/>
    <col min="10409" max="10409" width="1.28515625" style="21" customWidth="1"/>
    <col min="10410" max="10410" width="12" style="21" bestFit="1" customWidth="1"/>
    <col min="10411" max="10412" width="12" style="21" customWidth="1"/>
    <col min="10413" max="10656" width="11.42578125" style="21"/>
    <col min="10657" max="10657" width="3.7109375" style="21" bestFit="1" customWidth="1"/>
    <col min="10658" max="10658" width="37.7109375" style="21" bestFit="1" customWidth="1"/>
    <col min="10659" max="10659" width="1.28515625" style="21" customWidth="1"/>
    <col min="10660" max="10660" width="13.28515625" style="21" bestFit="1" customWidth="1"/>
    <col min="10661" max="10661" width="1.28515625" style="21" customWidth="1"/>
    <col min="10662" max="10663" width="24.5703125" style="21" customWidth="1"/>
    <col min="10664" max="10664" width="14.7109375" style="21" bestFit="1" customWidth="1"/>
    <col min="10665" max="10665" width="1.28515625" style="21" customWidth="1"/>
    <col min="10666" max="10666" width="12" style="21" bestFit="1" customWidth="1"/>
    <col min="10667" max="10668" width="12" style="21" customWidth="1"/>
    <col min="10669" max="10912" width="11.42578125" style="21"/>
    <col min="10913" max="10913" width="3.7109375" style="21" bestFit="1" customWidth="1"/>
    <col min="10914" max="10914" width="37.7109375" style="21" bestFit="1" customWidth="1"/>
    <col min="10915" max="10915" width="1.28515625" style="21" customWidth="1"/>
    <col min="10916" max="10916" width="13.28515625" style="21" bestFit="1" customWidth="1"/>
    <col min="10917" max="10917" width="1.28515625" style="21" customWidth="1"/>
    <col min="10918" max="10919" width="24.5703125" style="21" customWidth="1"/>
    <col min="10920" max="10920" width="14.7109375" style="21" bestFit="1" customWidth="1"/>
    <col min="10921" max="10921" width="1.28515625" style="21" customWidth="1"/>
    <col min="10922" max="10922" width="12" style="21" bestFit="1" customWidth="1"/>
    <col min="10923" max="10924" width="12" style="21" customWidth="1"/>
    <col min="10925" max="11168" width="11.42578125" style="21"/>
    <col min="11169" max="11169" width="3.7109375" style="21" bestFit="1" customWidth="1"/>
    <col min="11170" max="11170" width="37.7109375" style="21" bestFit="1" customWidth="1"/>
    <col min="11171" max="11171" width="1.28515625" style="21" customWidth="1"/>
    <col min="11172" max="11172" width="13.28515625" style="21" bestFit="1" customWidth="1"/>
    <col min="11173" max="11173" width="1.28515625" style="21" customWidth="1"/>
    <col min="11174" max="11175" width="24.5703125" style="21" customWidth="1"/>
    <col min="11176" max="11176" width="14.7109375" style="21" bestFit="1" customWidth="1"/>
    <col min="11177" max="11177" width="1.28515625" style="21" customWidth="1"/>
    <col min="11178" max="11178" width="12" style="21" bestFit="1" customWidth="1"/>
    <col min="11179" max="11180" width="12" style="21" customWidth="1"/>
    <col min="11181" max="11424" width="11.42578125" style="21"/>
    <col min="11425" max="11425" width="3.7109375" style="21" bestFit="1" customWidth="1"/>
    <col min="11426" max="11426" width="37.7109375" style="21" bestFit="1" customWidth="1"/>
    <col min="11427" max="11427" width="1.28515625" style="21" customWidth="1"/>
    <col min="11428" max="11428" width="13.28515625" style="21" bestFit="1" customWidth="1"/>
    <col min="11429" max="11429" width="1.28515625" style="21" customWidth="1"/>
    <col min="11430" max="11431" width="24.5703125" style="21" customWidth="1"/>
    <col min="11432" max="11432" width="14.7109375" style="21" bestFit="1" customWidth="1"/>
    <col min="11433" max="11433" width="1.28515625" style="21" customWidth="1"/>
    <col min="11434" max="11434" width="12" style="21" bestFit="1" customWidth="1"/>
    <col min="11435" max="11436" width="12" style="21" customWidth="1"/>
    <col min="11437" max="11680" width="11.42578125" style="21"/>
    <col min="11681" max="11681" width="3.7109375" style="21" bestFit="1" customWidth="1"/>
    <col min="11682" max="11682" width="37.7109375" style="21" bestFit="1" customWidth="1"/>
    <col min="11683" max="11683" width="1.28515625" style="21" customWidth="1"/>
    <col min="11684" max="11684" width="13.28515625" style="21" bestFit="1" customWidth="1"/>
    <col min="11685" max="11685" width="1.28515625" style="21" customWidth="1"/>
    <col min="11686" max="11687" width="24.5703125" style="21" customWidth="1"/>
    <col min="11688" max="11688" width="14.7109375" style="21" bestFit="1" customWidth="1"/>
    <col min="11689" max="11689" width="1.28515625" style="21" customWidth="1"/>
    <col min="11690" max="11690" width="12" style="21" bestFit="1" customWidth="1"/>
    <col min="11691" max="11692" width="12" style="21" customWidth="1"/>
    <col min="11693" max="11936" width="11.42578125" style="21"/>
    <col min="11937" max="11937" width="3.7109375" style="21" bestFit="1" customWidth="1"/>
    <col min="11938" max="11938" width="37.7109375" style="21" bestFit="1" customWidth="1"/>
    <col min="11939" max="11939" width="1.28515625" style="21" customWidth="1"/>
    <col min="11940" max="11940" width="13.28515625" style="21" bestFit="1" customWidth="1"/>
    <col min="11941" max="11941" width="1.28515625" style="21" customWidth="1"/>
    <col min="11942" max="11943" width="24.5703125" style="21" customWidth="1"/>
    <col min="11944" max="11944" width="14.7109375" style="21" bestFit="1" customWidth="1"/>
    <col min="11945" max="11945" width="1.28515625" style="21" customWidth="1"/>
    <col min="11946" max="11946" width="12" style="21" bestFit="1" customWidth="1"/>
    <col min="11947" max="11948" width="12" style="21" customWidth="1"/>
    <col min="11949" max="12192" width="11.42578125" style="21"/>
    <col min="12193" max="12193" width="3.7109375" style="21" bestFit="1" customWidth="1"/>
    <col min="12194" max="12194" width="37.7109375" style="21" bestFit="1" customWidth="1"/>
    <col min="12195" max="12195" width="1.28515625" style="21" customWidth="1"/>
    <col min="12196" max="12196" width="13.28515625" style="21" bestFit="1" customWidth="1"/>
    <col min="12197" max="12197" width="1.28515625" style="21" customWidth="1"/>
    <col min="12198" max="12199" width="24.5703125" style="21" customWidth="1"/>
    <col min="12200" max="12200" width="14.7109375" style="21" bestFit="1" customWidth="1"/>
    <col min="12201" max="12201" width="1.28515625" style="21" customWidth="1"/>
    <col min="12202" max="12202" width="12" style="21" bestFit="1" customWidth="1"/>
    <col min="12203" max="12204" width="12" style="21" customWidth="1"/>
    <col min="12205" max="12448" width="11.42578125" style="21"/>
    <col min="12449" max="12449" width="3.7109375" style="21" bestFit="1" customWidth="1"/>
    <col min="12450" max="12450" width="37.7109375" style="21" bestFit="1" customWidth="1"/>
    <col min="12451" max="12451" width="1.28515625" style="21" customWidth="1"/>
    <col min="12452" max="12452" width="13.28515625" style="21" bestFit="1" customWidth="1"/>
    <col min="12453" max="12453" width="1.28515625" style="21" customWidth="1"/>
    <col min="12454" max="12455" width="24.5703125" style="21" customWidth="1"/>
    <col min="12456" max="12456" width="14.7109375" style="21" bestFit="1" customWidth="1"/>
    <col min="12457" max="12457" width="1.28515625" style="21" customWidth="1"/>
    <col min="12458" max="12458" width="12" style="21" bestFit="1" customWidth="1"/>
    <col min="12459" max="12460" width="12" style="21" customWidth="1"/>
    <col min="12461" max="12704" width="11.42578125" style="21"/>
    <col min="12705" max="12705" width="3.7109375" style="21" bestFit="1" customWidth="1"/>
    <col min="12706" max="12706" width="37.7109375" style="21" bestFit="1" customWidth="1"/>
    <col min="12707" max="12707" width="1.28515625" style="21" customWidth="1"/>
    <col min="12708" max="12708" width="13.28515625" style="21" bestFit="1" customWidth="1"/>
    <col min="12709" max="12709" width="1.28515625" style="21" customWidth="1"/>
    <col min="12710" max="12711" width="24.5703125" style="21" customWidth="1"/>
    <col min="12712" max="12712" width="14.7109375" style="21" bestFit="1" customWidth="1"/>
    <col min="12713" max="12713" width="1.28515625" style="21" customWidth="1"/>
    <col min="12714" max="12714" width="12" style="21" bestFit="1" customWidth="1"/>
    <col min="12715" max="12716" width="12" style="21" customWidth="1"/>
    <col min="12717" max="12960" width="11.42578125" style="21"/>
    <col min="12961" max="12961" width="3.7109375" style="21" bestFit="1" customWidth="1"/>
    <col min="12962" max="12962" width="37.7109375" style="21" bestFit="1" customWidth="1"/>
    <col min="12963" max="12963" width="1.28515625" style="21" customWidth="1"/>
    <col min="12964" max="12964" width="13.28515625" style="21" bestFit="1" customWidth="1"/>
    <col min="12965" max="12965" width="1.28515625" style="21" customWidth="1"/>
    <col min="12966" max="12967" width="24.5703125" style="21" customWidth="1"/>
    <col min="12968" max="12968" width="14.7109375" style="21" bestFit="1" customWidth="1"/>
    <col min="12969" max="12969" width="1.28515625" style="21" customWidth="1"/>
    <col min="12970" max="12970" width="12" style="21" bestFit="1" customWidth="1"/>
    <col min="12971" max="12972" width="12" style="21" customWidth="1"/>
    <col min="12973" max="13216" width="11.42578125" style="21"/>
    <col min="13217" max="13217" width="3.7109375" style="21" bestFit="1" customWidth="1"/>
    <col min="13218" max="13218" width="37.7109375" style="21" bestFit="1" customWidth="1"/>
    <col min="13219" max="13219" width="1.28515625" style="21" customWidth="1"/>
    <col min="13220" max="13220" width="13.28515625" style="21" bestFit="1" customWidth="1"/>
    <col min="13221" max="13221" width="1.28515625" style="21" customWidth="1"/>
    <col min="13222" max="13223" width="24.5703125" style="21" customWidth="1"/>
    <col min="13224" max="13224" width="14.7109375" style="21" bestFit="1" customWidth="1"/>
    <col min="13225" max="13225" width="1.28515625" style="21" customWidth="1"/>
    <col min="13226" max="13226" width="12" style="21" bestFit="1" customWidth="1"/>
    <col min="13227" max="13228" width="12" style="21" customWidth="1"/>
    <col min="13229" max="13472" width="11.42578125" style="21"/>
    <col min="13473" max="13473" width="3.7109375" style="21" bestFit="1" customWidth="1"/>
    <col min="13474" max="13474" width="37.7109375" style="21" bestFit="1" customWidth="1"/>
    <col min="13475" max="13475" width="1.28515625" style="21" customWidth="1"/>
    <col min="13476" max="13476" width="13.28515625" style="21" bestFit="1" customWidth="1"/>
    <col min="13477" max="13477" width="1.28515625" style="21" customWidth="1"/>
    <col min="13478" max="13479" width="24.5703125" style="21" customWidth="1"/>
    <col min="13480" max="13480" width="14.7109375" style="21" bestFit="1" customWidth="1"/>
    <col min="13481" max="13481" width="1.28515625" style="21" customWidth="1"/>
    <col min="13482" max="13482" width="12" style="21" bestFit="1" customWidth="1"/>
    <col min="13483" max="13484" width="12" style="21" customWidth="1"/>
    <col min="13485" max="13728" width="11.42578125" style="21"/>
    <col min="13729" max="13729" width="3.7109375" style="21" bestFit="1" customWidth="1"/>
    <col min="13730" max="13730" width="37.7109375" style="21" bestFit="1" customWidth="1"/>
    <col min="13731" max="13731" width="1.28515625" style="21" customWidth="1"/>
    <col min="13732" max="13732" width="13.28515625" style="21" bestFit="1" customWidth="1"/>
    <col min="13733" max="13733" width="1.28515625" style="21" customWidth="1"/>
    <col min="13734" max="13735" width="24.5703125" style="21" customWidth="1"/>
    <col min="13736" max="13736" width="14.7109375" style="21" bestFit="1" customWidth="1"/>
    <col min="13737" max="13737" width="1.28515625" style="21" customWidth="1"/>
    <col min="13738" max="13738" width="12" style="21" bestFit="1" customWidth="1"/>
    <col min="13739" max="13740" width="12" style="21" customWidth="1"/>
    <col min="13741" max="13984" width="11.42578125" style="21"/>
    <col min="13985" max="13985" width="3.7109375" style="21" bestFit="1" customWidth="1"/>
    <col min="13986" max="13986" width="37.7109375" style="21" bestFit="1" customWidth="1"/>
    <col min="13987" max="13987" width="1.28515625" style="21" customWidth="1"/>
    <col min="13988" max="13988" width="13.28515625" style="21" bestFit="1" customWidth="1"/>
    <col min="13989" max="13989" width="1.28515625" style="21" customWidth="1"/>
    <col min="13990" max="13991" width="24.5703125" style="21" customWidth="1"/>
    <col min="13992" max="13992" width="14.7109375" style="21" bestFit="1" customWidth="1"/>
    <col min="13993" max="13993" width="1.28515625" style="21" customWidth="1"/>
    <col min="13994" max="13994" width="12" style="21" bestFit="1" customWidth="1"/>
    <col min="13995" max="13996" width="12" style="21" customWidth="1"/>
    <col min="13997" max="14240" width="11.42578125" style="21"/>
    <col min="14241" max="14241" width="3.7109375" style="21" bestFit="1" customWidth="1"/>
    <col min="14242" max="14242" width="37.7109375" style="21" bestFit="1" customWidth="1"/>
    <col min="14243" max="14243" width="1.28515625" style="21" customWidth="1"/>
    <col min="14244" max="14244" width="13.28515625" style="21" bestFit="1" customWidth="1"/>
    <col min="14245" max="14245" width="1.28515625" style="21" customWidth="1"/>
    <col min="14246" max="14247" width="24.5703125" style="21" customWidth="1"/>
    <col min="14248" max="14248" width="14.7109375" style="21" bestFit="1" customWidth="1"/>
    <col min="14249" max="14249" width="1.28515625" style="21" customWidth="1"/>
    <col min="14250" max="14250" width="12" style="21" bestFit="1" customWidth="1"/>
    <col min="14251" max="14252" width="12" style="21" customWidth="1"/>
    <col min="14253" max="14496" width="11.42578125" style="21"/>
    <col min="14497" max="14497" width="3.7109375" style="21" bestFit="1" customWidth="1"/>
    <col min="14498" max="14498" width="37.7109375" style="21" bestFit="1" customWidth="1"/>
    <col min="14499" max="14499" width="1.28515625" style="21" customWidth="1"/>
    <col min="14500" max="14500" width="13.28515625" style="21" bestFit="1" customWidth="1"/>
    <col min="14501" max="14501" width="1.28515625" style="21" customWidth="1"/>
    <col min="14502" max="14503" width="24.5703125" style="21" customWidth="1"/>
    <col min="14504" max="14504" width="14.7109375" style="21" bestFit="1" customWidth="1"/>
    <col min="14505" max="14505" width="1.28515625" style="21" customWidth="1"/>
    <col min="14506" max="14506" width="12" style="21" bestFit="1" customWidth="1"/>
    <col min="14507" max="14508" width="12" style="21" customWidth="1"/>
    <col min="14509" max="14752" width="11.42578125" style="21"/>
    <col min="14753" max="14753" width="3.7109375" style="21" bestFit="1" customWidth="1"/>
    <col min="14754" max="14754" width="37.7109375" style="21" bestFit="1" customWidth="1"/>
    <col min="14755" max="14755" width="1.28515625" style="21" customWidth="1"/>
    <col min="14756" max="14756" width="13.28515625" style="21" bestFit="1" customWidth="1"/>
    <col min="14757" max="14757" width="1.28515625" style="21" customWidth="1"/>
    <col min="14758" max="14759" width="24.5703125" style="21" customWidth="1"/>
    <col min="14760" max="14760" width="14.7109375" style="21" bestFit="1" customWidth="1"/>
    <col min="14761" max="14761" width="1.28515625" style="21" customWidth="1"/>
    <col min="14762" max="14762" width="12" style="21" bestFit="1" customWidth="1"/>
    <col min="14763" max="14764" width="12" style="21" customWidth="1"/>
    <col min="14765" max="15008" width="11.42578125" style="21"/>
    <col min="15009" max="15009" width="3.7109375" style="21" bestFit="1" customWidth="1"/>
    <col min="15010" max="15010" width="37.7109375" style="21" bestFit="1" customWidth="1"/>
    <col min="15011" max="15011" width="1.28515625" style="21" customWidth="1"/>
    <col min="15012" max="15012" width="13.28515625" style="21" bestFit="1" customWidth="1"/>
    <col min="15013" max="15013" width="1.28515625" style="21" customWidth="1"/>
    <col min="15014" max="15015" width="24.5703125" style="21" customWidth="1"/>
    <col min="15016" max="15016" width="14.7109375" style="21" bestFit="1" customWidth="1"/>
    <col min="15017" max="15017" width="1.28515625" style="21" customWidth="1"/>
    <col min="15018" max="15018" width="12" style="21" bestFit="1" customWidth="1"/>
    <col min="15019" max="15020" width="12" style="21" customWidth="1"/>
    <col min="15021" max="15264" width="11.42578125" style="21"/>
    <col min="15265" max="15265" width="3.7109375" style="21" bestFit="1" customWidth="1"/>
    <col min="15266" max="15266" width="37.7109375" style="21" bestFit="1" customWidth="1"/>
    <col min="15267" max="15267" width="1.28515625" style="21" customWidth="1"/>
    <col min="15268" max="15268" width="13.28515625" style="21" bestFit="1" customWidth="1"/>
    <col min="15269" max="15269" width="1.28515625" style="21" customWidth="1"/>
    <col min="15270" max="15271" width="24.5703125" style="21" customWidth="1"/>
    <col min="15272" max="15272" width="14.7109375" style="21" bestFit="1" customWidth="1"/>
    <col min="15273" max="15273" width="1.28515625" style="21" customWidth="1"/>
    <col min="15274" max="15274" width="12" style="21" bestFit="1" customWidth="1"/>
    <col min="15275" max="15276" width="12" style="21" customWidth="1"/>
    <col min="15277" max="15520" width="11.42578125" style="21"/>
    <col min="15521" max="15521" width="3.7109375" style="21" bestFit="1" customWidth="1"/>
    <col min="15522" max="15522" width="37.7109375" style="21" bestFit="1" customWidth="1"/>
    <col min="15523" max="15523" width="1.28515625" style="21" customWidth="1"/>
    <col min="15524" max="15524" width="13.28515625" style="21" bestFit="1" customWidth="1"/>
    <col min="15525" max="15525" width="1.28515625" style="21" customWidth="1"/>
    <col min="15526" max="15527" width="24.5703125" style="21" customWidth="1"/>
    <col min="15528" max="15528" width="14.7109375" style="21" bestFit="1" customWidth="1"/>
    <col min="15529" max="15529" width="1.28515625" style="21" customWidth="1"/>
    <col min="15530" max="15530" width="12" style="21" bestFit="1" customWidth="1"/>
    <col min="15531" max="15532" width="12" style="21" customWidth="1"/>
    <col min="15533" max="15776" width="11.42578125" style="21"/>
    <col min="15777" max="15777" width="3.7109375" style="21" bestFit="1" customWidth="1"/>
    <col min="15778" max="15778" width="37.7109375" style="21" bestFit="1" customWidth="1"/>
    <col min="15779" max="15779" width="1.28515625" style="21" customWidth="1"/>
    <col min="15780" max="15780" width="13.28515625" style="21" bestFit="1" customWidth="1"/>
    <col min="15781" max="15781" width="1.28515625" style="21" customWidth="1"/>
    <col min="15782" max="15783" width="24.5703125" style="21" customWidth="1"/>
    <col min="15784" max="15784" width="14.7109375" style="21" bestFit="1" customWidth="1"/>
    <col min="15785" max="15785" width="1.28515625" style="21" customWidth="1"/>
    <col min="15786" max="15786" width="12" style="21" bestFit="1" customWidth="1"/>
    <col min="15787" max="15788" width="12" style="21" customWidth="1"/>
    <col min="15789" max="16032" width="11.42578125" style="21"/>
    <col min="16033" max="16033" width="3.7109375" style="21" bestFit="1" customWidth="1"/>
    <col min="16034" max="16034" width="37.7109375" style="21" bestFit="1" customWidth="1"/>
    <col min="16035" max="16035" width="1.28515625" style="21" customWidth="1"/>
    <col min="16036" max="16036" width="13.28515625" style="21" bestFit="1" customWidth="1"/>
    <col min="16037" max="16037" width="1.28515625" style="21" customWidth="1"/>
    <col min="16038" max="16039" width="24.5703125" style="21" customWidth="1"/>
    <col min="16040" max="16040" width="14.7109375" style="21" bestFit="1" customWidth="1"/>
    <col min="16041" max="16041" width="1.28515625" style="21" customWidth="1"/>
    <col min="16042" max="16042" width="12" style="21" bestFit="1" customWidth="1"/>
    <col min="16043" max="16044" width="12" style="21" customWidth="1"/>
    <col min="16045" max="16258" width="11.42578125" style="21"/>
    <col min="16259" max="16384" width="14.7109375" style="21" customWidth="1"/>
  </cols>
  <sheetData>
    <row r="1" spans="1:11" s="2" customFormat="1" ht="47.25" customHeight="1">
      <c r="A1" s="29"/>
      <c r="C1" s="59"/>
      <c r="D1" s="120" t="str">
        <f>'LPF 06-2022'!I1</f>
        <v>PRECIOS SUGERIDOS DE VENTA FLEETSALE N° 06 - 2022</v>
      </c>
      <c r="E1" s="120"/>
      <c r="F1" s="120"/>
      <c r="G1" s="120"/>
      <c r="H1" s="120"/>
      <c r="I1" s="120"/>
    </row>
    <row r="2" spans="1:11" s="5" customFormat="1" ht="21">
      <c r="A2" s="30"/>
      <c r="B2" s="31"/>
      <c r="C2" s="89"/>
      <c r="D2" s="121" t="str">
        <f>'LPF 06-2022'!J2</f>
        <v>Vigencia: desde 02 de Junio 2022</v>
      </c>
      <c r="E2" s="121"/>
      <c r="F2" s="121"/>
      <c r="G2" s="121"/>
      <c r="H2" s="121"/>
      <c r="I2" s="34"/>
      <c r="J2" s="33"/>
    </row>
    <row r="3" spans="1:11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1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9" t="s">
        <v>38</v>
      </c>
      <c r="K4" s="119" t="s">
        <v>39</v>
      </c>
    </row>
    <row r="5" spans="1:11" s="5" customFormat="1" ht="36" customHeight="1">
      <c r="A5" s="30"/>
      <c r="B5" s="60" t="s">
        <v>21</v>
      </c>
      <c r="C5" s="92"/>
      <c r="D5" s="61" t="s">
        <v>41</v>
      </c>
      <c r="E5" s="62"/>
      <c r="F5" s="63" t="s">
        <v>22</v>
      </c>
      <c r="G5" s="38"/>
      <c r="H5" s="72" t="s">
        <v>42</v>
      </c>
      <c r="J5" s="119"/>
      <c r="K5" s="119"/>
    </row>
    <row r="6" spans="1:11" s="69" customFormat="1" ht="8.2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</row>
    <row r="7" spans="1:11" s="69" customFormat="1" ht="15" customHeight="1">
      <c r="A7" s="14"/>
      <c r="B7" s="66" t="s">
        <v>64</v>
      </c>
      <c r="C7" s="103"/>
      <c r="D7" s="67"/>
      <c r="E7" s="75"/>
      <c r="F7" s="68"/>
      <c r="G7" s="70"/>
      <c r="H7" s="80"/>
      <c r="I7" s="56"/>
      <c r="J7" s="80"/>
      <c r="K7" s="80"/>
    </row>
    <row r="8" spans="1:11" s="69" customFormat="1" ht="15" customHeight="1">
      <c r="A8" s="86">
        <v>1</v>
      </c>
      <c r="B8" s="73" t="s">
        <v>65</v>
      </c>
      <c r="C8" s="103" t="s">
        <v>66</v>
      </c>
      <c r="D8" s="76">
        <v>11090000</v>
      </c>
      <c r="E8" s="75"/>
      <c r="F8" s="76">
        <v>0</v>
      </c>
      <c r="G8" s="70"/>
      <c r="H8" s="78">
        <f t="shared" ref="H8:H9" si="0">D8-F8</f>
        <v>11090000</v>
      </c>
      <c r="I8" s="56"/>
      <c r="J8" s="78">
        <f>H8*(1-K8)</f>
        <v>10757300</v>
      </c>
      <c r="K8" s="81">
        <v>0.03</v>
      </c>
    </row>
    <row r="9" spans="1:11" s="69" customFormat="1" ht="15" customHeight="1">
      <c r="A9" s="86">
        <v>2</v>
      </c>
      <c r="B9" s="73" t="s">
        <v>67</v>
      </c>
      <c r="C9" s="103" t="s">
        <v>68</v>
      </c>
      <c r="D9" s="76">
        <v>11690000</v>
      </c>
      <c r="E9" s="75"/>
      <c r="F9" s="76">
        <v>0</v>
      </c>
      <c r="G9" s="70"/>
      <c r="H9" s="78">
        <f t="shared" si="0"/>
        <v>11690000</v>
      </c>
      <c r="I9" s="56"/>
      <c r="J9" s="78">
        <f>H9*(1-K9)</f>
        <v>11339300</v>
      </c>
      <c r="K9" s="81">
        <v>0.03</v>
      </c>
    </row>
    <row r="10" spans="1:11" s="69" customFormat="1" ht="15" customHeight="1">
      <c r="A10" s="86">
        <v>3</v>
      </c>
      <c r="B10" s="73" t="s">
        <v>69</v>
      </c>
      <c r="C10" s="103" t="s">
        <v>70</v>
      </c>
      <c r="D10" s="76">
        <v>12590000</v>
      </c>
      <c r="E10" s="75"/>
      <c r="F10" s="76">
        <v>0</v>
      </c>
      <c r="G10" s="70"/>
      <c r="H10" s="78">
        <f>D10-F10</f>
        <v>12590000</v>
      </c>
      <c r="I10" s="56"/>
      <c r="J10" s="78">
        <f>H10*(1-K10)</f>
        <v>12212300</v>
      </c>
      <c r="K10" s="81">
        <v>0.03</v>
      </c>
    </row>
    <row r="11" spans="1:11" s="69" customFormat="1" ht="15" customHeight="1">
      <c r="A11" s="14"/>
      <c r="B11" s="74"/>
      <c r="C11" s="94"/>
      <c r="D11" s="79"/>
      <c r="E11" s="75"/>
      <c r="F11" s="79"/>
      <c r="G11" s="70"/>
      <c r="H11" s="79"/>
      <c r="I11" s="56"/>
      <c r="J11" s="79"/>
      <c r="K11" s="79"/>
    </row>
    <row r="12" spans="1:11" s="69" customFormat="1" ht="15" customHeight="1">
      <c r="A12" s="14"/>
      <c r="B12" s="66" t="s">
        <v>77</v>
      </c>
      <c r="C12" s="93"/>
      <c r="D12" s="67"/>
      <c r="E12" s="75"/>
      <c r="F12" s="68"/>
      <c r="G12" s="70"/>
      <c r="H12" s="80"/>
      <c r="I12" s="56"/>
      <c r="J12" s="80"/>
      <c r="K12" s="80"/>
    </row>
    <row r="13" spans="1:11" s="69" customFormat="1" ht="15" customHeight="1">
      <c r="A13" s="86">
        <v>4</v>
      </c>
      <c r="B13" s="73" t="s">
        <v>78</v>
      </c>
      <c r="C13" s="94" t="s">
        <v>79</v>
      </c>
      <c r="D13" s="76">
        <v>13090000</v>
      </c>
      <c r="E13" s="75"/>
      <c r="F13" s="76">
        <v>0</v>
      </c>
      <c r="G13" s="70"/>
      <c r="H13" s="78">
        <f t="shared" ref="H13:H15" si="1">D13-F13</f>
        <v>13090000</v>
      </c>
      <c r="I13" s="56"/>
      <c r="J13" s="78">
        <f>H13*(1-K13)</f>
        <v>12697300</v>
      </c>
      <c r="K13" s="81">
        <v>0.03</v>
      </c>
    </row>
    <row r="14" spans="1:11" s="69" customFormat="1" ht="15" customHeight="1">
      <c r="A14" s="86">
        <v>5</v>
      </c>
      <c r="B14" s="73" t="s">
        <v>80</v>
      </c>
      <c r="C14" s="94" t="s">
        <v>81</v>
      </c>
      <c r="D14" s="76">
        <v>13690000</v>
      </c>
      <c r="E14" s="75"/>
      <c r="F14" s="76">
        <v>0</v>
      </c>
      <c r="G14" s="70"/>
      <c r="H14" s="78">
        <f t="shared" si="1"/>
        <v>13690000</v>
      </c>
      <c r="I14" s="56"/>
      <c r="J14" s="78">
        <f>H14*(1-K14)</f>
        <v>13279300</v>
      </c>
      <c r="K14" s="81">
        <v>0.03</v>
      </c>
    </row>
    <row r="15" spans="1:11" s="69" customFormat="1" ht="15" customHeight="1">
      <c r="A15" s="86">
        <v>6</v>
      </c>
      <c r="B15" s="73" t="s">
        <v>82</v>
      </c>
      <c r="C15" s="94" t="s">
        <v>83</v>
      </c>
      <c r="D15" s="76">
        <v>15990000</v>
      </c>
      <c r="E15" s="75"/>
      <c r="F15" s="76">
        <v>0</v>
      </c>
      <c r="G15" s="70"/>
      <c r="H15" s="78">
        <f t="shared" si="1"/>
        <v>15990000</v>
      </c>
      <c r="I15" s="56"/>
      <c r="J15" s="78">
        <f>H15*(1-K15)</f>
        <v>15510300</v>
      </c>
      <c r="K15" s="81">
        <v>0.03</v>
      </c>
    </row>
    <row r="16" spans="1:11" s="69" customFormat="1" ht="15" customHeight="1">
      <c r="A16" s="102"/>
      <c r="B16" s="104"/>
      <c r="C16" s="94"/>
      <c r="D16" s="105"/>
      <c r="E16" s="75"/>
      <c r="F16" s="105"/>
      <c r="G16" s="70"/>
      <c r="H16" s="105"/>
      <c r="I16" s="56"/>
      <c r="J16" s="105"/>
      <c r="K16" s="106"/>
    </row>
    <row r="17" spans="1:11" s="69" customFormat="1" ht="15" customHeight="1">
      <c r="A17" s="107"/>
      <c r="B17" s="66" t="s">
        <v>119</v>
      </c>
      <c r="C17" s="103"/>
      <c r="D17" s="67"/>
      <c r="E17" s="75"/>
      <c r="F17" s="68"/>
      <c r="G17" s="70"/>
      <c r="H17" s="80"/>
      <c r="I17" s="56"/>
      <c r="J17" s="80"/>
      <c r="K17" s="80"/>
    </row>
    <row r="18" spans="1:11" s="69" customFormat="1" ht="15" customHeight="1">
      <c r="A18" s="108">
        <v>7</v>
      </c>
      <c r="B18" s="73" t="s">
        <v>120</v>
      </c>
      <c r="C18" s="103" t="s">
        <v>88</v>
      </c>
      <c r="D18" s="76">
        <v>17790000</v>
      </c>
      <c r="E18" s="75"/>
      <c r="F18" s="76">
        <v>0</v>
      </c>
      <c r="G18" s="70"/>
      <c r="H18" s="78">
        <f t="shared" ref="H18:H21" si="2">D18-F18</f>
        <v>17790000</v>
      </c>
      <c r="I18" s="56"/>
      <c r="J18" s="78">
        <f>H18*(1-K18)</f>
        <v>17256300</v>
      </c>
      <c r="K18" s="81">
        <v>0.03</v>
      </c>
    </row>
    <row r="19" spans="1:11" s="69" customFormat="1" ht="15" customHeight="1">
      <c r="A19" s="108">
        <v>8</v>
      </c>
      <c r="B19" s="73" t="s">
        <v>121</v>
      </c>
      <c r="C19" s="103" t="s">
        <v>89</v>
      </c>
      <c r="D19" s="76">
        <v>19090000</v>
      </c>
      <c r="E19" s="75"/>
      <c r="F19" s="76">
        <v>0</v>
      </c>
      <c r="G19" s="70"/>
      <c r="H19" s="78">
        <f t="shared" si="2"/>
        <v>19090000</v>
      </c>
      <c r="I19" s="56"/>
      <c r="J19" s="78">
        <f>H19*(1-K19)</f>
        <v>18517300</v>
      </c>
      <c r="K19" s="81">
        <v>0.03</v>
      </c>
    </row>
    <row r="20" spans="1:11" s="69" customFormat="1" ht="15" customHeight="1">
      <c r="A20" s="108">
        <v>9</v>
      </c>
      <c r="B20" s="73" t="s">
        <v>122</v>
      </c>
      <c r="C20" s="103" t="s">
        <v>90</v>
      </c>
      <c r="D20" s="76">
        <v>20290000</v>
      </c>
      <c r="E20" s="75"/>
      <c r="F20" s="76">
        <v>0</v>
      </c>
      <c r="G20" s="70"/>
      <c r="H20" s="78">
        <f t="shared" si="2"/>
        <v>20290000</v>
      </c>
      <c r="I20" s="56"/>
      <c r="J20" s="78">
        <f>H20*(1-K20)</f>
        <v>19681300</v>
      </c>
      <c r="K20" s="81">
        <v>0.03</v>
      </c>
    </row>
    <row r="21" spans="1:11" s="69" customFormat="1" ht="15" customHeight="1">
      <c r="A21" s="108">
        <v>10</v>
      </c>
      <c r="B21" s="73" t="s">
        <v>123</v>
      </c>
      <c r="C21" s="103" t="s">
        <v>91</v>
      </c>
      <c r="D21" s="76">
        <v>23990000</v>
      </c>
      <c r="E21" s="75"/>
      <c r="F21" s="76">
        <v>0</v>
      </c>
      <c r="G21" s="70"/>
      <c r="H21" s="78">
        <f t="shared" si="2"/>
        <v>23990000</v>
      </c>
      <c r="I21" s="56"/>
      <c r="J21" s="78">
        <f>H21*(1-K21)</f>
        <v>23270300</v>
      </c>
      <c r="K21" s="81">
        <v>0.03</v>
      </c>
    </row>
    <row r="22" spans="1:11" s="69" customFormat="1" ht="15" customHeight="1">
      <c r="A22" s="14"/>
      <c r="B22" s="74"/>
      <c r="C22" s="94"/>
      <c r="D22" s="79"/>
      <c r="E22" s="75"/>
      <c r="F22" s="79"/>
      <c r="G22" s="70"/>
      <c r="H22" s="79"/>
      <c r="I22" s="56"/>
      <c r="J22" s="79"/>
      <c r="K22" s="79"/>
    </row>
    <row r="23" spans="1:11" s="69" customFormat="1" ht="15" customHeight="1">
      <c r="A23" s="7"/>
      <c r="B23" s="66" t="s">
        <v>43</v>
      </c>
      <c r="C23" s="93"/>
      <c r="D23" s="67"/>
      <c r="E23" s="75"/>
      <c r="F23" s="68"/>
      <c r="G23" s="70"/>
      <c r="H23" s="80"/>
      <c r="I23" s="56"/>
      <c r="J23" s="80"/>
      <c r="K23" s="80"/>
    </row>
    <row r="24" spans="1:11" s="69" customFormat="1" ht="15" customHeight="1">
      <c r="A24" s="86">
        <v>11</v>
      </c>
      <c r="B24" s="73" t="s">
        <v>44</v>
      </c>
      <c r="C24" s="94" t="s">
        <v>47</v>
      </c>
      <c r="D24" s="76">
        <v>16490000</v>
      </c>
      <c r="E24" s="75"/>
      <c r="F24" s="76">
        <v>0</v>
      </c>
      <c r="G24" s="70"/>
      <c r="H24" s="78">
        <f t="shared" ref="H24:H26" si="3">D24-F24</f>
        <v>16490000</v>
      </c>
      <c r="I24" s="56"/>
      <c r="J24" s="78">
        <f>H24*(1-K24)</f>
        <v>15995300</v>
      </c>
      <c r="K24" s="81">
        <v>0.03</v>
      </c>
    </row>
    <row r="25" spans="1:11" s="69" customFormat="1" ht="15" customHeight="1">
      <c r="A25" s="86">
        <v>12</v>
      </c>
      <c r="B25" s="73" t="s">
        <v>45</v>
      </c>
      <c r="C25" s="94" t="s">
        <v>48</v>
      </c>
      <c r="D25" s="76">
        <v>17590000</v>
      </c>
      <c r="E25" s="75"/>
      <c r="F25" s="76">
        <v>0</v>
      </c>
      <c r="G25" s="70"/>
      <c r="H25" s="78">
        <f t="shared" si="3"/>
        <v>17590000</v>
      </c>
      <c r="I25" s="56"/>
      <c r="J25" s="78">
        <f>H25*(1-K25)</f>
        <v>17062300</v>
      </c>
      <c r="K25" s="81">
        <v>0.03</v>
      </c>
    </row>
    <row r="26" spans="1:11" s="69" customFormat="1" ht="15" customHeight="1">
      <c r="A26" s="86">
        <v>13</v>
      </c>
      <c r="B26" s="73" t="s">
        <v>46</v>
      </c>
      <c r="C26" s="94" t="s">
        <v>63</v>
      </c>
      <c r="D26" s="76">
        <v>18190000</v>
      </c>
      <c r="E26" s="75"/>
      <c r="F26" s="76">
        <v>0</v>
      </c>
      <c r="G26" s="70"/>
      <c r="H26" s="78">
        <f t="shared" si="3"/>
        <v>18190000</v>
      </c>
      <c r="I26" s="56"/>
      <c r="J26" s="78">
        <f>H26*(1-K26)</f>
        <v>17644300</v>
      </c>
      <c r="K26" s="81">
        <v>0.03</v>
      </c>
    </row>
    <row r="27" spans="1:11" s="69" customFormat="1" ht="15" customHeight="1">
      <c r="A27" s="14"/>
      <c r="B27" s="74"/>
      <c r="C27" s="94"/>
      <c r="D27" s="79"/>
      <c r="E27" s="75"/>
      <c r="F27" s="79"/>
      <c r="G27" s="70"/>
      <c r="H27" s="79"/>
      <c r="I27" s="56"/>
      <c r="J27" s="79"/>
      <c r="K27" s="79"/>
    </row>
    <row r="28" spans="1:11" s="69" customFormat="1" ht="15" customHeight="1">
      <c r="A28" s="7"/>
      <c r="B28" s="66" t="s">
        <v>140</v>
      </c>
      <c r="C28" s="93"/>
      <c r="D28" s="67"/>
      <c r="E28" s="75"/>
      <c r="F28" s="68"/>
      <c r="G28" s="70"/>
      <c r="H28" s="80"/>
      <c r="I28" s="56"/>
      <c r="J28" s="80"/>
      <c r="K28" s="80"/>
    </row>
    <row r="29" spans="1:11" s="69" customFormat="1" ht="15" customHeight="1">
      <c r="A29" s="86">
        <v>14</v>
      </c>
      <c r="B29" s="73" t="s">
        <v>141</v>
      </c>
      <c r="C29" s="94" t="s">
        <v>47</v>
      </c>
      <c r="D29" s="76">
        <v>18690000</v>
      </c>
      <c r="E29" s="75"/>
      <c r="F29" s="76">
        <v>0</v>
      </c>
      <c r="G29" s="70"/>
      <c r="H29" s="78">
        <f t="shared" ref="H29:H30" si="4">D29-F29</f>
        <v>18690000</v>
      </c>
      <c r="I29" s="56"/>
      <c r="J29" s="78">
        <f>H29*(1-K29)</f>
        <v>18129300</v>
      </c>
      <c r="K29" s="81">
        <v>0.03</v>
      </c>
    </row>
    <row r="30" spans="1:11" s="69" customFormat="1" ht="15" customHeight="1">
      <c r="A30" s="86">
        <v>15</v>
      </c>
      <c r="B30" s="73" t="s">
        <v>144</v>
      </c>
      <c r="C30" s="94" t="s">
        <v>48</v>
      </c>
      <c r="D30" s="76">
        <v>21290000</v>
      </c>
      <c r="E30" s="75"/>
      <c r="F30" s="76">
        <v>0</v>
      </c>
      <c r="G30" s="70"/>
      <c r="H30" s="78">
        <f t="shared" si="4"/>
        <v>21290000</v>
      </c>
      <c r="I30" s="56"/>
      <c r="J30" s="78">
        <f>H30*(1-K30)</f>
        <v>20651300</v>
      </c>
      <c r="K30" s="81">
        <v>0.03</v>
      </c>
    </row>
    <row r="31" spans="1:11" s="69" customFormat="1" ht="15" customHeight="1">
      <c r="A31" s="102"/>
      <c r="B31" s="104"/>
      <c r="C31" s="94"/>
      <c r="D31" s="105"/>
      <c r="E31" s="75"/>
      <c r="F31" s="105"/>
      <c r="G31" s="70"/>
      <c r="H31" s="105"/>
      <c r="I31" s="56"/>
      <c r="J31" s="105"/>
      <c r="K31" s="106"/>
    </row>
    <row r="32" spans="1:11" s="69" customFormat="1" ht="15" customHeight="1">
      <c r="A32" s="102"/>
      <c r="B32" s="66" t="s">
        <v>99</v>
      </c>
      <c r="C32" s="93"/>
      <c r="D32" s="67"/>
      <c r="E32" s="75"/>
      <c r="F32" s="68"/>
      <c r="G32" s="70"/>
      <c r="H32" s="80"/>
      <c r="I32" s="56"/>
      <c r="J32" s="80"/>
      <c r="K32" s="80"/>
    </row>
    <row r="33" spans="1:11" s="69" customFormat="1" ht="15" customHeight="1">
      <c r="A33" s="86">
        <v>16</v>
      </c>
      <c r="B33" s="73" t="s">
        <v>113</v>
      </c>
      <c r="C33" s="103" t="s">
        <v>116</v>
      </c>
      <c r="D33" s="76">
        <v>22090000</v>
      </c>
      <c r="E33" s="75"/>
      <c r="F33" s="76">
        <v>0</v>
      </c>
      <c r="G33" s="70"/>
      <c r="H33" s="78">
        <f t="shared" ref="H33" si="5">D33-F33</f>
        <v>22090000</v>
      </c>
      <c r="I33" s="56"/>
      <c r="J33" s="78">
        <f>H33*(1-K33)</f>
        <v>21427300</v>
      </c>
      <c r="K33" s="81">
        <v>0.03</v>
      </c>
    </row>
    <row r="34" spans="1:11" s="69" customFormat="1" ht="15" customHeight="1">
      <c r="A34" s="86">
        <v>17</v>
      </c>
      <c r="B34" s="73" t="s">
        <v>100</v>
      </c>
      <c r="C34" s="94" t="s">
        <v>107</v>
      </c>
      <c r="D34" s="76">
        <v>23290000</v>
      </c>
      <c r="E34" s="75"/>
      <c r="F34" s="76">
        <v>0</v>
      </c>
      <c r="G34" s="70"/>
      <c r="H34" s="78">
        <f t="shared" ref="H34:H37" si="6">D34-F34</f>
        <v>23290000</v>
      </c>
      <c r="I34" s="56"/>
      <c r="J34" s="78">
        <f>H34*(1-K34)</f>
        <v>22591300</v>
      </c>
      <c r="K34" s="81">
        <v>0.03</v>
      </c>
    </row>
    <row r="35" spans="1:11" s="69" customFormat="1" ht="15" customHeight="1">
      <c r="A35" s="86">
        <v>18</v>
      </c>
      <c r="B35" s="73" t="s">
        <v>114</v>
      </c>
      <c r="C35" s="103" t="s">
        <v>117</v>
      </c>
      <c r="D35" s="76">
        <v>24490000</v>
      </c>
      <c r="E35" s="75"/>
      <c r="F35" s="76">
        <v>0</v>
      </c>
      <c r="G35" s="70"/>
      <c r="H35" s="78">
        <f t="shared" ref="H35" si="7">D35-F35</f>
        <v>24490000</v>
      </c>
      <c r="I35" s="56"/>
      <c r="J35" s="78">
        <f>H35*(1-K35)</f>
        <v>23755300</v>
      </c>
      <c r="K35" s="81">
        <v>0.03</v>
      </c>
    </row>
    <row r="36" spans="1:11" s="69" customFormat="1" ht="15" customHeight="1">
      <c r="A36" s="86">
        <v>19</v>
      </c>
      <c r="B36" s="73" t="s">
        <v>139</v>
      </c>
      <c r="C36" s="103"/>
      <c r="D36" s="76">
        <v>26590000</v>
      </c>
      <c r="E36" s="75"/>
      <c r="F36" s="76">
        <v>0</v>
      </c>
      <c r="G36" s="70"/>
      <c r="H36" s="78">
        <f t="shared" ref="H36" si="8">D36-F36</f>
        <v>26590000</v>
      </c>
      <c r="I36" s="56"/>
      <c r="J36" s="78">
        <f>H36*(1-K36)</f>
        <v>25792300</v>
      </c>
      <c r="K36" s="81">
        <v>0.03</v>
      </c>
    </row>
    <row r="37" spans="1:11" s="69" customFormat="1" ht="12.75">
      <c r="A37" s="86">
        <v>20</v>
      </c>
      <c r="B37" s="73" t="s">
        <v>102</v>
      </c>
      <c r="C37" s="103" t="s">
        <v>108</v>
      </c>
      <c r="D37" s="76">
        <v>31590000</v>
      </c>
      <c r="E37" s="75"/>
      <c r="F37" s="76">
        <v>0</v>
      </c>
      <c r="G37" s="70"/>
      <c r="H37" s="78">
        <f t="shared" si="6"/>
        <v>31590000</v>
      </c>
      <c r="I37" s="26"/>
      <c r="J37" s="78">
        <f>H37*(1-K37)</f>
        <v>30642300</v>
      </c>
      <c r="K37" s="81">
        <v>0.03</v>
      </c>
    </row>
  </sheetData>
  <mergeCells count="4">
    <mergeCell ref="K4:K5"/>
    <mergeCell ref="J4:J5"/>
    <mergeCell ref="D1:I1"/>
    <mergeCell ref="D2:H2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2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A6" sqref="A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06-2022'!I1</f>
        <v>PRECIOS SUGERIDOS DE VENTA FLEETSALE N° 06 - 2022</v>
      </c>
      <c r="F3" s="53"/>
    </row>
    <row r="4" spans="1:8" ht="21">
      <c r="A4" s="42"/>
      <c r="B4" s="42"/>
      <c r="C4" s="42"/>
      <c r="D4" s="50"/>
      <c r="E4" s="122" t="str">
        <f>'Bonos BV LPF 06-2022'!D2</f>
        <v>Vigencia: desde 02 de Junio 2022</v>
      </c>
      <c r="F4" s="122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49" t="s">
        <v>26</v>
      </c>
      <c r="E6" s="48" t="s">
        <v>21</v>
      </c>
      <c r="F6" s="37"/>
      <c r="G6" s="46" t="s">
        <v>36</v>
      </c>
      <c r="H6" s="54" t="s">
        <v>37</v>
      </c>
    </row>
    <row r="7" spans="1:8">
      <c r="B7" s="71" t="s">
        <v>84</v>
      </c>
      <c r="C7" s="71" t="s">
        <v>85</v>
      </c>
      <c r="D7" s="57" t="str">
        <f t="shared" ref="D7" si="0">B7&amp;" "&amp;LEFT(C7)&amp;" "&amp;RIGHT(C7,4)</f>
        <v>H6S4D261F D D806</v>
      </c>
      <c r="E7" s="71" t="s">
        <v>82</v>
      </c>
      <c r="G7" s="47">
        <f>VLOOKUP(E7,'Bonos BV LPF 06-2022'!B:J,9,0)</f>
        <v>15510300</v>
      </c>
      <c r="H7" s="55" t="e">
        <f>VLOOKUP(E7,'Bonos BV LPF 06-2022'!B:J,10,0)</f>
        <v>#REF!</v>
      </c>
    </row>
    <row r="8" spans="1:8">
      <c r="B8" s="71" t="s">
        <v>86</v>
      </c>
      <c r="C8" s="118" t="s">
        <v>146</v>
      </c>
      <c r="D8" s="57" t="str">
        <f t="shared" ref="D8:D10" si="1">B8&amp;" "&amp;LEFT(C8)&amp;" "&amp;RIGHT(C8,4)</f>
        <v>H6S4K4617 D D03X</v>
      </c>
      <c r="E8" s="118" t="s">
        <v>78</v>
      </c>
      <c r="G8" s="47">
        <f>VLOOKUP(E8,'Bonos BV LPF 06-2022'!B:J,9,0)</f>
        <v>12697300</v>
      </c>
      <c r="H8" s="55" t="e">
        <f>VLOOKUP(E8,'Bonos BV LPF 06-2022'!B:J,10,0)</f>
        <v>#REF!</v>
      </c>
    </row>
    <row r="9" spans="1:8">
      <c r="B9" s="71" t="s">
        <v>86</v>
      </c>
      <c r="C9" s="71" t="s">
        <v>87</v>
      </c>
      <c r="D9" s="57" t="str">
        <f t="shared" si="1"/>
        <v>H6S4K4617 D D807</v>
      </c>
      <c r="E9" s="71" t="s">
        <v>80</v>
      </c>
      <c r="G9" s="47">
        <f>VLOOKUP(E9,'Bonos BV LPF 06-2022'!B:J,9,0)</f>
        <v>13279300</v>
      </c>
      <c r="H9" s="55" t="e">
        <f>VLOOKUP(E9,'Bonos BV LPF 06-2022'!B:J,10,0)</f>
        <v>#REF!</v>
      </c>
    </row>
    <row r="10" spans="1:8">
      <c r="B10" s="71" t="s">
        <v>73</v>
      </c>
      <c r="C10" s="71" t="s">
        <v>75</v>
      </c>
      <c r="D10" s="57" t="str">
        <f t="shared" si="1"/>
        <v>HQS6K3615 D D542</v>
      </c>
      <c r="E10" s="71" t="s">
        <v>65</v>
      </c>
      <c r="G10" s="47">
        <f>VLOOKUP(E10,'Bonos BV LPF 06-2022'!B:J,9,0)</f>
        <v>10757300</v>
      </c>
      <c r="H10" s="55" t="e">
        <f>VLOOKUP(E10,'Bonos BV LPF 06-2022'!B:J,10,0)</f>
        <v>#REF!</v>
      </c>
    </row>
    <row r="11" spans="1:8">
      <c r="B11" s="71" t="s">
        <v>73</v>
      </c>
      <c r="C11" s="71" t="s">
        <v>74</v>
      </c>
      <c r="D11" s="57" t="str">
        <f t="shared" ref="D11:D15" si="2">B11&amp;" "&amp;LEFT(C11)&amp;" "&amp;RIGHT(C11,4)</f>
        <v>HQS6K3615 D D543</v>
      </c>
      <c r="E11" s="71" t="s">
        <v>67</v>
      </c>
      <c r="G11" s="47">
        <f>VLOOKUP(E11,'Bonos BV LPF 06-2022'!B:J,9,0)</f>
        <v>11339300</v>
      </c>
      <c r="H11" s="55" t="e">
        <f>VLOOKUP(E11,'Bonos BV LPF 06-2022'!B:J,10,0)</f>
        <v>#REF!</v>
      </c>
    </row>
    <row r="12" spans="1:8">
      <c r="B12" s="71" t="s">
        <v>76</v>
      </c>
      <c r="C12" s="71" t="s">
        <v>134</v>
      </c>
      <c r="D12" s="57" t="str">
        <f t="shared" si="2"/>
        <v>HQS6K361B G G454</v>
      </c>
      <c r="E12" s="71" t="s">
        <v>69</v>
      </c>
      <c r="G12" s="47">
        <f>VLOOKUP(E12,'Bonos BV LPF 06-2022'!B:J,9,0)</f>
        <v>12212300</v>
      </c>
      <c r="H12" s="55" t="e">
        <f>VLOOKUP(E12,'Bonos BV LPF 06-2022'!B:J,10,0)</f>
        <v>#REF!</v>
      </c>
    </row>
    <row r="13" spans="1:8">
      <c r="B13" s="114" t="s">
        <v>56</v>
      </c>
      <c r="C13" s="114" t="s">
        <v>96</v>
      </c>
      <c r="D13" s="57" t="str">
        <f t="shared" si="2"/>
        <v>SNW5D2617 G G03R</v>
      </c>
      <c r="E13" s="114" t="s">
        <v>44</v>
      </c>
      <c r="F13" s="115"/>
      <c r="G13" s="47">
        <f>VLOOKUP(E13,'Bonos BV LPF 06-2022'!B:J,9,0)</f>
        <v>15995300</v>
      </c>
      <c r="H13" s="116" t="e">
        <f>VLOOKUP(E13,'Bonos BV LPF 06-2022'!B:J,10,0)</f>
        <v>#REF!</v>
      </c>
    </row>
    <row r="14" spans="1:8">
      <c r="B14" s="114" t="s">
        <v>57</v>
      </c>
      <c r="C14" s="114" t="s">
        <v>97</v>
      </c>
      <c r="D14" s="57" t="str">
        <f t="shared" si="2"/>
        <v>SNW5D261F G G03T</v>
      </c>
      <c r="E14" s="114" t="s">
        <v>46</v>
      </c>
      <c r="F14" s="115"/>
      <c r="G14" s="47">
        <f>VLOOKUP(E14,'Bonos BV LPF 06-2022'!B:J,9,0)</f>
        <v>17644300</v>
      </c>
      <c r="H14" s="116" t="e">
        <f>VLOOKUP(E14,'Bonos BV LPF 06-2022'!B:J,10,0)</f>
        <v>#REF!</v>
      </c>
    </row>
    <row r="15" spans="1:8">
      <c r="B15" s="114" t="s">
        <v>57</v>
      </c>
      <c r="C15" s="114" t="s">
        <v>98</v>
      </c>
      <c r="D15" s="57" t="str">
        <f t="shared" si="2"/>
        <v>SNW5D261F G G03S</v>
      </c>
      <c r="E15" s="114" t="s">
        <v>45</v>
      </c>
      <c r="F15" s="115"/>
      <c r="G15" s="47">
        <f>VLOOKUP(E15,'Bonos BV LPF 06-2022'!B:J,9,0)</f>
        <v>17062300</v>
      </c>
      <c r="H15" s="116" t="e">
        <f>VLOOKUP(E15,'Bonos BV LPF 06-2022'!B:J,10,0)</f>
        <v>#REF!</v>
      </c>
    </row>
    <row r="16" spans="1:8">
      <c r="B16" s="71" t="s">
        <v>118</v>
      </c>
      <c r="C16" s="71" t="s">
        <v>135</v>
      </c>
      <c r="D16" s="57" t="str">
        <f t="shared" ref="D16:D24" si="3">B16&amp;" "&amp;LEFT(C16)&amp;" "&amp;RIGHT(C16,4)</f>
        <v>GWWD2J61F D D0CE</v>
      </c>
      <c r="E16" s="71" t="s">
        <v>113</v>
      </c>
      <c r="G16" s="47">
        <f>VLOOKUP(E16,'Bonos BV LPF 06-2022'!B:J,9,0)</f>
        <v>21427300</v>
      </c>
      <c r="H16" s="116" t="e">
        <f>VLOOKUP(E16,'Bonos BV LPF 06-2022'!B:J,10,0)</f>
        <v>#REF!</v>
      </c>
    </row>
    <row r="17" spans="2:8">
      <c r="B17" s="71" t="s">
        <v>118</v>
      </c>
      <c r="C17" s="71" t="s">
        <v>110</v>
      </c>
      <c r="D17" s="57" t="str">
        <f t="shared" si="3"/>
        <v>GWWD2J61F D D686</v>
      </c>
      <c r="E17" s="71" t="s">
        <v>113</v>
      </c>
      <c r="G17" s="47">
        <f>VLOOKUP(E17,'Bonos BV LPF 06-2022'!B:J,9,0)</f>
        <v>21427300</v>
      </c>
      <c r="H17" s="116" t="e">
        <f>VLOOKUP(E17,'Bonos BV LPF 06-2022'!B:J,10,0)</f>
        <v>#REF!</v>
      </c>
    </row>
    <row r="18" spans="2:8">
      <c r="B18" s="71" t="s">
        <v>118</v>
      </c>
      <c r="C18" s="71" t="s">
        <v>147</v>
      </c>
      <c r="D18" s="57" t="str">
        <f t="shared" si="3"/>
        <v>GWWD2J61F D D0CG</v>
      </c>
      <c r="E18" s="71" t="s">
        <v>114</v>
      </c>
      <c r="G18" s="47">
        <f>VLOOKUP(E18,'Bonos BV LPF 06-2022'!B:J,9,0)</f>
        <v>23755300</v>
      </c>
      <c r="H18" s="116" t="e">
        <f>VLOOKUP(E18,'Bonos BV LPF 06-2022'!B:J,10,0)</f>
        <v>#REF!</v>
      </c>
    </row>
    <row r="19" spans="2:8">
      <c r="B19" s="71" t="s">
        <v>118</v>
      </c>
      <c r="C19" s="71" t="s">
        <v>133</v>
      </c>
      <c r="D19" s="57" t="str">
        <f t="shared" si="3"/>
        <v>GWWD2J61F D D688</v>
      </c>
      <c r="E19" s="71" t="s">
        <v>114</v>
      </c>
      <c r="G19" s="47">
        <f>VLOOKUP(E19,'Bonos BV LPF 06-2022'!B:J,9,0)</f>
        <v>23755300</v>
      </c>
      <c r="H19" s="116" t="e">
        <f>VLOOKUP(E19,'Bonos BV LPF 06-2022'!B:J,10,0)</f>
        <v>#REF!</v>
      </c>
    </row>
    <row r="20" spans="2:8">
      <c r="B20" s="114" t="s">
        <v>109</v>
      </c>
      <c r="C20" s="114" t="s">
        <v>110</v>
      </c>
      <c r="D20" s="57" t="str">
        <f t="shared" si="3"/>
        <v>GWWDD5G1U D D686</v>
      </c>
      <c r="E20" s="71" t="s">
        <v>100</v>
      </c>
      <c r="F20" s="115"/>
      <c r="G20" s="47">
        <f>VLOOKUP(E20,'Bonos BV LPF 06-2022'!B:J,9,0)</f>
        <v>22591300</v>
      </c>
      <c r="H20" s="116" t="e">
        <f>VLOOKUP(E20,'Bonos BV LPF 06-2022'!B:J,10,0)</f>
        <v>#REF!</v>
      </c>
    </row>
    <row r="21" spans="2:8">
      <c r="B21" s="114" t="s">
        <v>109</v>
      </c>
      <c r="C21" s="114" t="s">
        <v>135</v>
      </c>
      <c r="D21" s="57" t="str">
        <f t="shared" ref="D21" si="4">B21&amp;" "&amp;LEFT(C21)&amp;" "&amp;RIGHT(C21,4)</f>
        <v>GWWDD5G1U D D0CE</v>
      </c>
      <c r="E21" s="71" t="s">
        <v>100</v>
      </c>
      <c r="F21" s="115"/>
      <c r="G21" s="47">
        <f>VLOOKUP(E21,'Bonos BV LPF 06-2022'!B:J,9,0)</f>
        <v>22591300</v>
      </c>
      <c r="H21" s="116" t="e">
        <f>VLOOKUP(E21,'Bonos BV LPF 06-2022'!B:J,10,0)</f>
        <v>#REF!</v>
      </c>
    </row>
    <row r="22" spans="2:8">
      <c r="B22" s="114" t="s">
        <v>109</v>
      </c>
      <c r="C22" s="114" t="s">
        <v>148</v>
      </c>
      <c r="D22" s="57" t="str">
        <f t="shared" si="3"/>
        <v>GWWDD5G1U D D0CN</v>
      </c>
      <c r="E22" s="71" t="s">
        <v>139</v>
      </c>
      <c r="F22" s="115"/>
      <c r="G22" s="47">
        <f>VLOOKUP(E22,'Bonos BV LPF 06-2022'!B:J,9,0)</f>
        <v>25792300</v>
      </c>
      <c r="H22" s="116" t="e">
        <f>VLOOKUP(E22,'Bonos BV LPF 06-2022'!B:J,10,0)</f>
        <v>#REF!</v>
      </c>
    </row>
    <row r="23" spans="2:8">
      <c r="B23" s="114" t="s">
        <v>112</v>
      </c>
      <c r="C23" s="114" t="s">
        <v>136</v>
      </c>
      <c r="D23" s="57" t="str">
        <f t="shared" si="3"/>
        <v>GWWDD5G1X D D0CO</v>
      </c>
      <c r="E23" s="71" t="s">
        <v>102</v>
      </c>
      <c r="F23" s="115"/>
      <c r="G23" s="47">
        <f>VLOOKUP(E23,'Bonos BV LPF 06-2022'!B:J,9,0)</f>
        <v>30642300</v>
      </c>
      <c r="H23" s="116" t="e">
        <f>VLOOKUP(E23,'Bonos BV LPF 06-2022'!B:J,10,0)</f>
        <v>#REF!</v>
      </c>
    </row>
    <row r="24" spans="2:8">
      <c r="B24" s="71" t="s">
        <v>112</v>
      </c>
      <c r="C24" s="71" t="s">
        <v>111</v>
      </c>
      <c r="D24" s="57" t="str">
        <f t="shared" si="3"/>
        <v>GWWDD5G1X D D689</v>
      </c>
      <c r="E24" s="71" t="s">
        <v>102</v>
      </c>
      <c r="F24" s="115"/>
      <c r="G24" s="47">
        <f>VLOOKUP(E24,'Bonos BV LPF 06-2022'!B:J,9,0)</f>
        <v>30642300</v>
      </c>
      <c r="H24" s="116" t="e">
        <f>VLOOKUP(E24,'Bonos BV LPF 06-2022'!B:J,10,0)</f>
        <v>#REF!</v>
      </c>
    </row>
    <row r="25" spans="2:8">
      <c r="B25" s="114" t="s">
        <v>126</v>
      </c>
      <c r="C25" s="114" t="s">
        <v>127</v>
      </c>
      <c r="D25" s="57" t="str">
        <f t="shared" ref="D25:D32" si="5">B25&amp;" "&amp;LEFT(C25)&amp;" "&amp;RIGHT(C25,4)</f>
        <v>0AS42J617 G G03W</v>
      </c>
      <c r="E25" s="71" t="s">
        <v>121</v>
      </c>
      <c r="F25" s="115"/>
      <c r="G25" s="47">
        <f>VLOOKUP(E25,'Bonos BV LPF 06-2022'!B:J,9,0)</f>
        <v>18517300</v>
      </c>
      <c r="H25" s="116" t="e">
        <f>VLOOKUP(E25,'Bonos BV LPF 06-2022'!B:J,10,0)</f>
        <v>#REF!</v>
      </c>
    </row>
    <row r="26" spans="2:8">
      <c r="B26" s="114" t="s">
        <v>128</v>
      </c>
      <c r="C26" s="114" t="s">
        <v>130</v>
      </c>
      <c r="D26" s="57" t="str">
        <f t="shared" si="5"/>
        <v>0AS42J61F G G04H</v>
      </c>
      <c r="E26" s="71" t="s">
        <v>123</v>
      </c>
      <c r="F26" s="115"/>
      <c r="G26" s="47">
        <f>VLOOKUP(E26,'Bonos BV LPF 06-2022'!B:J,9,0)</f>
        <v>23270300</v>
      </c>
      <c r="H26" s="116" t="e">
        <f>VLOOKUP(E26,'Bonos BV LPF 06-2022'!B:J,10,0)</f>
        <v>#REF!</v>
      </c>
    </row>
    <row r="27" spans="2:8">
      <c r="B27" s="114" t="s">
        <v>128</v>
      </c>
      <c r="C27" s="114" t="s">
        <v>129</v>
      </c>
      <c r="D27" s="57" t="str">
        <f t="shared" si="5"/>
        <v>0AS42J61F G G03X</v>
      </c>
      <c r="E27" s="71" t="s">
        <v>122</v>
      </c>
      <c r="F27" s="115"/>
      <c r="G27" s="47">
        <f>VLOOKUP(E27,'Bonos BV LPF 06-2022'!B:J,9,0)</f>
        <v>19681300</v>
      </c>
      <c r="H27" s="116" t="e">
        <f>VLOOKUP(E27,'Bonos BV LPF 06-2022'!B:J,10,0)</f>
        <v>#REF!</v>
      </c>
    </row>
    <row r="28" spans="2:8">
      <c r="B28" s="114" t="s">
        <v>131</v>
      </c>
      <c r="C28" s="114" t="s">
        <v>132</v>
      </c>
      <c r="D28" s="57" t="str">
        <f t="shared" si="5"/>
        <v>0AS4D2617 G G04G</v>
      </c>
      <c r="E28" s="71" t="s">
        <v>120</v>
      </c>
      <c r="F28" s="115"/>
      <c r="G28" s="47">
        <f>VLOOKUP(E28,'Bonos BV LPF 06-2022'!B:J,9,0)</f>
        <v>17256300</v>
      </c>
      <c r="H28" s="116" t="e">
        <f>VLOOKUP(E28,'Bonos BV LPF 06-2022'!B:J,10,0)</f>
        <v>#REF!</v>
      </c>
    </row>
    <row r="29" spans="2:8">
      <c r="B29" s="71" t="s">
        <v>149</v>
      </c>
      <c r="C29" s="71" t="s">
        <v>150</v>
      </c>
      <c r="D29" s="57" t="str">
        <f t="shared" si="5"/>
        <v>FHWC2J617 G G367</v>
      </c>
      <c r="E29" s="71" t="s">
        <v>141</v>
      </c>
      <c r="G29" s="47">
        <f>VLOOKUP(E29,'Bonos BV LPF 06-2022'!B:J,9,0)</f>
        <v>18129300</v>
      </c>
      <c r="H29" s="116" t="e">
        <f>VLOOKUP(E29,'Bonos BV LPF 06-2022'!B:J,10,0)</f>
        <v>#REF!</v>
      </c>
    </row>
    <row r="30" spans="2:8">
      <c r="B30" s="71" t="s">
        <v>149</v>
      </c>
      <c r="C30" s="71" t="s">
        <v>151</v>
      </c>
      <c r="D30" s="57" t="str">
        <f t="shared" si="5"/>
        <v>FHWC2J617 G G444</v>
      </c>
      <c r="E30" s="71" t="s">
        <v>141</v>
      </c>
      <c r="G30" s="47">
        <f>VLOOKUP(E30,'Bonos BV LPF 06-2022'!B:J,9,0)</f>
        <v>18129300</v>
      </c>
      <c r="H30" s="116" t="e">
        <f>VLOOKUP(E30,'Bonos BV LPF 06-2022'!B:J,10,0)</f>
        <v>#REF!</v>
      </c>
    </row>
    <row r="31" spans="2:8">
      <c r="B31" s="71" t="s">
        <v>152</v>
      </c>
      <c r="C31" s="71" t="s">
        <v>153</v>
      </c>
      <c r="D31" s="57" t="str">
        <f t="shared" si="5"/>
        <v>FHWC2J61F G G372</v>
      </c>
      <c r="E31" s="71" t="s">
        <v>144</v>
      </c>
      <c r="G31" s="47">
        <f>VLOOKUP(E31,'Bonos BV LPF 06-2022'!B:J,9,0)</f>
        <v>20651300</v>
      </c>
      <c r="H31" s="116" t="e">
        <f>VLOOKUP(E31,'Bonos BV LPF 06-2022'!B:J,10,0)</f>
        <v>#REF!</v>
      </c>
    </row>
    <row r="32" spans="2:8">
      <c r="B32" s="71" t="s">
        <v>152</v>
      </c>
      <c r="C32" s="71" t="s">
        <v>154</v>
      </c>
      <c r="D32" s="57" t="str">
        <f t="shared" si="5"/>
        <v>FHWC2J61F G G445</v>
      </c>
      <c r="E32" s="71" t="s">
        <v>144</v>
      </c>
      <c r="G32" s="47">
        <f>VLOOKUP(E32,'Bonos BV LPF 06-2022'!B:J,9,0)</f>
        <v>20651300</v>
      </c>
      <c r="H32" s="116" t="e">
        <f>VLOOKUP(E32,'Bonos BV LPF 06-2022'!B:J,10,0)</f>
        <v>#REF!</v>
      </c>
    </row>
  </sheetData>
  <autoFilter ref="B6:H28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06-2022</vt:lpstr>
      <vt:lpstr>Bonos BV LPF 06-2022</vt:lpstr>
      <vt:lpstr>LP 06-2022 con Códigos</vt:lpstr>
      <vt:lpstr>'Bonos BV LPF 06-2022'!Área_de_impresión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Rodriguez, Jorge</cp:lastModifiedBy>
  <dcterms:created xsi:type="dcterms:W3CDTF">2017-05-25T14:33:35Z</dcterms:created>
  <dcterms:modified xsi:type="dcterms:W3CDTF">2022-06-02T15:44:49Z</dcterms:modified>
</cp:coreProperties>
</file>