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delaspenas\Desktop\Precios\Fleet\2022\"/>
    </mc:Choice>
  </mc:AlternateContent>
  <xr:revisionPtr revIDLastSave="0" documentId="13_ncr:1_{05B24699-3FB9-414C-B7EE-BFF2609D7C5A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PF 08-2022" sheetId="1" r:id="rId1"/>
    <sheet name="Bonos BV LPF 08-2022" sheetId="2" r:id="rId2"/>
    <sheet name="LP 08-2022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08-2022 con Códigos'!$B$6:$H$28</definedName>
    <definedName name="_xlnm._FilterDatabase" localSheetId="0" hidden="1">'LPF 08-2022'!$B$6:$Y$6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08-2022'!$A$1:$I$6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5" l="1"/>
  <c r="G49" i="5"/>
  <c r="H48" i="5"/>
  <c r="G48" i="5"/>
  <c r="H47" i="5"/>
  <c r="G47" i="5"/>
  <c r="H46" i="5"/>
  <c r="G46" i="5"/>
  <c r="H45" i="5"/>
  <c r="H44" i="5"/>
  <c r="G44" i="5"/>
  <c r="H43" i="5"/>
  <c r="H42" i="5"/>
  <c r="G42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H31" i="2"/>
  <c r="J31" i="2" s="1"/>
  <c r="H30" i="2"/>
  <c r="J30" i="2" s="1"/>
  <c r="H29" i="2"/>
  <c r="J29" i="2" s="1"/>
  <c r="Y26" i="1"/>
  <c r="Y32" i="1"/>
  <c r="Y31" i="1"/>
  <c r="Y30" i="1"/>
  <c r="G41" i="5" l="1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18" i="5"/>
  <c r="G17" i="5"/>
  <c r="G16" i="5"/>
  <c r="G15" i="5"/>
  <c r="G14" i="5"/>
  <c r="G13" i="5"/>
  <c r="G12" i="5"/>
  <c r="G11" i="5"/>
  <c r="G10" i="5"/>
  <c r="G9" i="5"/>
  <c r="G8" i="5"/>
  <c r="H41" i="5" l="1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38" i="2" l="1"/>
  <c r="J38" i="2" s="1"/>
  <c r="Y39" i="1"/>
  <c r="H42" i="2" l="1"/>
  <c r="J42" i="2" s="1"/>
  <c r="H34" i="2"/>
  <c r="J34" i="2" s="1"/>
  <c r="H35" i="2"/>
  <c r="J35" i="2" s="1"/>
  <c r="D1" i="2"/>
  <c r="Y43" i="1" l="1"/>
  <c r="Y36" i="1"/>
  <c r="Y35" i="1"/>
  <c r="D2" i="2"/>
  <c r="H7" i="5"/>
  <c r="D7" i="5"/>
  <c r="H41" i="2" l="1"/>
  <c r="J41" i="2" s="1"/>
  <c r="H39" i="2"/>
  <c r="J39" i="2" s="1"/>
  <c r="Y40" i="1" l="1"/>
  <c r="Y42" i="1"/>
  <c r="H43" i="2" l="1"/>
  <c r="J43" i="2" s="1"/>
  <c r="H40" i="2"/>
  <c r="J40" i="2" s="1"/>
  <c r="Y44" i="1"/>
  <c r="Y41" i="1" l="1"/>
  <c r="H21" i="2" l="1"/>
  <c r="J21" i="2" s="1"/>
  <c r="H20" i="2"/>
  <c r="J20" i="2" s="1"/>
  <c r="H19" i="2"/>
  <c r="J19" i="2" s="1"/>
  <c r="H18" i="2"/>
  <c r="J18" i="2" s="1"/>
  <c r="Y21" i="1" l="1"/>
  <c r="Y22" i="1"/>
  <c r="Y20" i="1"/>
  <c r="Y19" i="1"/>
  <c r="H15" i="2" l="1"/>
  <c r="J15" i="2" s="1"/>
  <c r="H14" i="2"/>
  <c r="H13" i="2"/>
  <c r="J13" i="2" s="1"/>
  <c r="G7" i="5" l="1"/>
  <c r="Y16" i="1"/>
  <c r="Y14" i="1"/>
  <c r="J14" i="2"/>
  <c r="H9" i="2"/>
  <c r="J9" i="2" s="1"/>
  <c r="H10" i="2"/>
  <c r="J10" i="2" s="1"/>
  <c r="H8" i="2"/>
  <c r="J8" i="2" s="1"/>
  <c r="Y15" i="1" l="1"/>
  <c r="Y9" i="1"/>
  <c r="Y11" i="1"/>
  <c r="Y10" i="1"/>
  <c r="H26" i="2" l="1"/>
  <c r="J26" i="2" s="1"/>
  <c r="H24" i="2"/>
  <c r="J24" i="2" s="1"/>
  <c r="H25" i="2"/>
  <c r="J25" i="2" s="1"/>
  <c r="E3" i="5"/>
  <c r="E4" i="5"/>
  <c r="Y27" i="1" l="1"/>
  <c r="Y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Alucema, Maria</author>
  </authors>
  <commentList>
    <comment ref="C14" authorId="0" shapeId="0" xr:uid="{D1E007C1-65F9-45F7-921D-9A0A3F723BEC}">
      <text>
        <r>
          <rPr>
            <sz val="9"/>
            <color indexed="81"/>
            <rFont val="Tahoma"/>
            <family val="2"/>
          </rPr>
          <t xml:space="preserve">
Código para interior blanco MMH, y exterior rojo o azul</t>
        </r>
      </text>
    </comment>
    <comment ref="C18" authorId="0" shapeId="0" xr:uid="{D509BC4B-AEA0-4900-979A-37666273E6C2}">
      <text>
        <r>
          <rPr>
            <sz val="9"/>
            <color indexed="81"/>
            <rFont val="Tahoma"/>
            <family val="2"/>
          </rPr>
          <t xml:space="preserve">
Código para interior blanco MMH, y exterior rojo o azul</t>
        </r>
      </text>
    </comment>
    <comment ref="C21" authorId="0" shapeId="0" xr:uid="{AD132233-2242-49F5-88F9-79F35F9AC25A}">
      <text>
        <r>
          <rPr>
            <b/>
            <sz val="9"/>
            <color indexed="81"/>
            <rFont val="Tahoma"/>
            <family val="2"/>
          </rPr>
          <t>Alucema, Maria:</t>
        </r>
        <r>
          <rPr>
            <sz val="9"/>
            <color indexed="81"/>
            <rFont val="Tahoma"/>
            <family val="2"/>
          </rPr>
          <t xml:space="preserve">
versión con climatizador y llanta 17"</t>
        </r>
      </text>
    </comment>
    <comment ref="C39" authorId="0" shapeId="0" xr:uid="{DCE1BF00-519E-47C0-8E8E-D4C53CEB169D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40" authorId="0" shapeId="0" xr:uid="{CCFBD67E-BF7F-4D71-A887-1F36A9FD9DD5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sin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42" authorId="0" shapeId="0" xr:uid="{978F1EDD-5C07-47DC-B97F-5AE8E7E7A61A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44" authorId="0" shapeId="0" xr:uid="{27CBE72E-025C-4D4E-9A31-3F7EB4EDE0F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46" authorId="0" shapeId="0" xr:uid="{DE60D1AE-3C31-4C68-990B-3C4FB2364937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</commentList>
</comments>
</file>

<file path=xl/sharedStrings.xml><?xml version="1.0" encoding="utf-8"?>
<sst xmlns="http://schemas.openxmlformats.org/spreadsheetml/2006/main" count="650" uniqueCount="181">
  <si>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</si>
  <si>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</si>
  <si>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</si>
  <si>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</si>
  <si>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</si>
  <si>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</si>
  <si>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</si>
  <si>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</si>
  <si>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</si>
  <si>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</si>
  <si>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</si>
  <si>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</si>
  <si>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</si>
  <si>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</si>
  <si>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</si>
  <si>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</si>
  <si>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</si>
  <si>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</si>
  <si>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</si>
  <si>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</si>
  <si>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</si>
  <si>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</si>
  <si>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</si>
  <si>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</si>
  <si>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</si>
  <si>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</si>
  <si>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HB</t>
  </si>
  <si>
    <t>Si</t>
  </si>
  <si>
    <t>M</t>
  </si>
  <si>
    <t>E</t>
  </si>
  <si>
    <t>4AT</t>
  </si>
  <si>
    <t>SD</t>
  </si>
  <si>
    <t>6MT</t>
  </si>
  <si>
    <t>Ambos</t>
  </si>
  <si>
    <t>A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</si>
  <si>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</si>
  <si>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</si>
  <si>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</si>
  <si>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</si>
  <si>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</si>
  <si>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</si>
  <si>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</si>
  <si>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VENUE QX</t>
  </si>
  <si>
    <t>VENUE QX 1.6 MT VALUE</t>
  </si>
  <si>
    <t>VENUE QX 1.6 AT VALUE</t>
  </si>
  <si>
    <t>VENUE QX 1.6 AT PREMIUM</t>
  </si>
  <si>
    <t>SNW5D2617 G G452</t>
  </si>
  <si>
    <t>SNW5D261F G G453</t>
  </si>
  <si>
    <t>5MT</t>
  </si>
  <si>
    <t>5  pas</t>
  </si>
  <si>
    <t>5 pas</t>
  </si>
  <si>
    <t>6AT</t>
  </si>
  <si>
    <t>8"</t>
  </si>
  <si>
    <t>Venue QX</t>
  </si>
  <si>
    <t>9"</t>
  </si>
  <si>
    <t>SNW5D2617</t>
  </si>
  <si>
    <t>SNW5D261F</t>
  </si>
  <si>
    <t>Espejos: Eléctricos (E) / Eléctricos Abatibles (A)</t>
  </si>
  <si>
    <t>Llave Plegable (LLP) / Botón de encendido (B)</t>
  </si>
  <si>
    <t>LLP</t>
  </si>
  <si>
    <t>B</t>
  </si>
  <si>
    <t>16"</t>
  </si>
  <si>
    <t>SNW5D261F G G454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</si>
  <si>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</si>
  <si>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</si>
  <si>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</si>
  <si>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</si>
  <si>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</si>
  <si>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</si>
  <si>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</si>
  <si>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</si>
  <si>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</si>
  <si>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</si>
  <si>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DD543</t>
  </si>
  <si>
    <t>DD542</t>
  </si>
  <si>
    <t>HQS6K361B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</si>
  <si>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</si>
  <si>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</si>
  <si>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</si>
  <si>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</si>
  <si>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</si>
  <si>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</si>
  <si>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</si>
  <si>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</si>
  <si>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</si>
  <si>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</si>
  <si>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</si>
  <si>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SVS6K4617 D D00F</t>
  </si>
  <si>
    <t>SVS6K461F D D00F</t>
  </si>
  <si>
    <t>SVS6K4617 D D00E</t>
  </si>
  <si>
    <t>SVS6K461F D D00G</t>
  </si>
  <si>
    <t>17"</t>
  </si>
  <si>
    <t>Euro 5</t>
  </si>
  <si>
    <t>Norma Emisión</t>
  </si>
  <si>
    <t>Euro 6</t>
  </si>
  <si>
    <t>GG03R</t>
  </si>
  <si>
    <t>GG03T</t>
  </si>
  <si>
    <t>GG03S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</si>
  <si>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</si>
  <si>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</si>
  <si>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</si>
  <si>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</si>
  <si>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</si>
  <si>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</si>
  <si>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</si>
  <si>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</si>
  <si>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GWWDD5G1U D D686</t>
  </si>
  <si>
    <t>GWWDD5G1X D D689</t>
  </si>
  <si>
    <t>GWWDD5G1U</t>
  </si>
  <si>
    <t>GWWDD5G1X</t>
  </si>
  <si>
    <t>TUCSON NX4 2.0 AT PLUS</t>
  </si>
  <si>
    <t>TUCSON NX4 2.0 AT VALUE</t>
  </si>
  <si>
    <t>18"</t>
  </si>
  <si>
    <t>GWWD2J61F D D02N</t>
  </si>
  <si>
    <t>GWWD2J61F D D505</t>
  </si>
  <si>
    <t>GWWD2J61F</t>
  </si>
  <si>
    <t>Elantra CN7</t>
  </si>
  <si>
    <t>ELANTRA CN7 1.6 MT PLUS</t>
  </si>
  <si>
    <t>ELANTRA CN7 2.0 MT VALUE</t>
  </si>
  <si>
    <t>ELANTRA CN7 2.0 AT VALUE</t>
  </si>
  <si>
    <t>ELANTRA CN7 2.0 AT PREMIUM</t>
  </si>
  <si>
    <t>Ambas</t>
  </si>
  <si>
    <t>TC</t>
  </si>
  <si>
    <t>0AS42J617</t>
  </si>
  <si>
    <t>GG03W</t>
  </si>
  <si>
    <t>0AS42J61F</t>
  </si>
  <si>
    <t>GG03X</t>
  </si>
  <si>
    <t>GG04H</t>
  </si>
  <si>
    <t>0AS4D2617</t>
  </si>
  <si>
    <t>GG04G</t>
  </si>
  <si>
    <t>DD688</t>
  </si>
  <si>
    <t>GG454</t>
  </si>
  <si>
    <t>DD0CE</t>
  </si>
  <si>
    <t>DD0CO</t>
  </si>
  <si>
    <t>TUCSON NX4 1.6T AT VALUE</t>
  </si>
  <si>
    <t>Creta Grand SU2i LWB</t>
  </si>
  <si>
    <t>CRETA GRAND SU2i 2.0 MT PLUS</t>
  </si>
  <si>
    <t>10"</t>
  </si>
  <si>
    <t xml:space="preserve"> 7 pas</t>
  </si>
  <si>
    <t>CRETA GRAND SU2i 2.0 AT VALUE</t>
  </si>
  <si>
    <t>7 pas</t>
  </si>
  <si>
    <t>DD03X</t>
  </si>
  <si>
    <t>DD0CG</t>
  </si>
  <si>
    <t>DD0CN</t>
  </si>
  <si>
    <t>FHWC2J617</t>
  </si>
  <si>
    <t>GG444</t>
  </si>
  <si>
    <t>FHWC2J61F</t>
  </si>
  <si>
    <t>GG445</t>
  </si>
  <si>
    <t>TUCSON NX4 2.0 MT PLUS</t>
  </si>
  <si>
    <t>GG594</t>
  </si>
  <si>
    <t>GWWD2J617</t>
  </si>
  <si>
    <t>DD685</t>
  </si>
  <si>
    <t>DD0CD</t>
  </si>
  <si>
    <t>DD639</t>
  </si>
  <si>
    <t>Vigencia: desde 03 de Agosto 2022</t>
  </si>
  <si>
    <t>PRECIOS SUGERIDOS DE VENTA FLEETSALE N° 08 - 2022</t>
  </si>
  <si>
    <t>GG0YR</t>
  </si>
  <si>
    <t>GG0YQ</t>
  </si>
  <si>
    <t>GG0YH</t>
  </si>
  <si>
    <t>GG595</t>
  </si>
  <si>
    <t>GG372</t>
  </si>
  <si>
    <t>GG625</t>
  </si>
  <si>
    <t>DD0JU</t>
  </si>
  <si>
    <t>DD0JV</t>
  </si>
  <si>
    <t>DD746</t>
  </si>
  <si>
    <t>DD747</t>
  </si>
  <si>
    <t>CRETA SU2i</t>
  </si>
  <si>
    <t>Creta SU2i 1.5 MT PLUS</t>
  </si>
  <si>
    <t>Creta SU2i 1.5 CVT PLUS</t>
  </si>
  <si>
    <t>CVT</t>
  </si>
  <si>
    <t>Creta SU2i 1.5 CVT VALUE</t>
  </si>
  <si>
    <t>FHW5D6617</t>
  </si>
  <si>
    <t>DD0T5</t>
  </si>
  <si>
    <t>DD0OC</t>
  </si>
  <si>
    <t>DD0RV</t>
  </si>
  <si>
    <t>FHW5D661V</t>
  </si>
  <si>
    <t>DD0S4</t>
  </si>
  <si>
    <t>DD0T7</t>
  </si>
  <si>
    <t>DD01N</t>
  </si>
  <si>
    <t>DD0RW</t>
  </si>
  <si>
    <t>DD0S6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</si>
</sst>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6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168" fontId="17" fillId="0" borderId="0" xfId="3" applyNumberFormat="1" applyFont="1" applyBorder="1" applyAlignment="1">
      <alignment horizontal="center" vertical="center"/>
    </xf>
    <xf numFmtId="3" fontId="17" fillId="0" borderId="0" xfId="3" applyNumberFormat="1" applyFont="1" applyBorder="1" applyAlignment="1">
      <alignment horizontal="center" vertical="center"/>
    </xf>
    <xf numFmtId="169" fontId="17" fillId="0" borderId="0" xfId="3" applyNumberFormat="1" applyFont="1" applyBorder="1" applyAlignment="1">
      <alignment horizontal="center"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3" applyFont="1" applyBorder="1" applyAlignment="1">
      <alignment horizontal="center" vertical="center"/>
    </xf>
    <xf numFmtId="0" fontId="34" fillId="8" borderId="7" xfId="0" applyFont="1" applyFill="1" applyBorder="1"/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29" fillId="4" borderId="0" xfId="3" applyFont="1" applyFill="1" applyBorder="1" applyAlignment="1">
      <alignment horizontal="center" vertical="center"/>
    </xf>
    <xf numFmtId="0" fontId="41" fillId="4" borderId="0" xfId="6" applyFont="1" applyFill="1" applyAlignment="1">
      <alignment horizontal="center" vertical="center"/>
    </xf>
    <xf numFmtId="169" fontId="0" fillId="4" borderId="0" xfId="0" applyNumberFormat="1" applyFill="1"/>
    <xf numFmtId="169" fontId="3" fillId="0" borderId="0" xfId="3" applyNumberFormat="1" applyAlignment="1">
      <alignment vertical="center"/>
    </xf>
    <xf numFmtId="169" fontId="21" fillId="8" borderId="4" xfId="6" applyNumberFormat="1" applyFont="1" applyFill="1" applyBorder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374786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  <sheetName val="Timesheet"/>
      <sheetName val="경상"/>
      <sheetName val="투자"/>
      <sheetName val="CAUDIT"/>
      <sheetName val="기안"/>
      <sheetName val="#REF!"/>
      <sheetName val="Claim이력_내수내자"/>
      <sheetName val="작업명"/>
      <sheetName val="BP Rates"/>
      <sheetName val="PILOT품"/>
      <sheetName val="M96현황-동아"/>
      <sheetName val="품의양"/>
      <sheetName val="MCT6"/>
      <sheetName val="내역서"/>
      <sheetName val="TEAM하반기 계획 (2)"/>
      <sheetName val="EQﾏ､HQﾏ-GA18DE"/>
      <sheetName val="시산표"/>
      <sheetName val="2월급여"/>
      <sheetName val="5월상여"/>
      <sheetName val="1-5-2"/>
      <sheetName val="원재료출고수량"/>
      <sheetName val="차종별"/>
      <sheetName val="차량(구)"/>
      <sheetName val="PL"/>
      <sheetName val="BRAKE"/>
      <sheetName val="969910( R)"/>
      <sheetName val="차수"/>
      <sheetName val="BM_NEW2"/>
      <sheetName val="군산공장추가구매"/>
      <sheetName val="Sheet2"/>
      <sheetName val="수출가격"/>
      <sheetName val="FO원단위"/>
      <sheetName val="금형품의서"/>
      <sheetName val="BP_Rates"/>
      <sheetName val="평가기준"/>
      <sheetName val="712"/>
      <sheetName val="A-100전제"/>
      <sheetName val="시설투자"/>
      <sheetName val="첨부1"/>
      <sheetName val="96원가"/>
      <sheetName val="진행 DATA (2)"/>
      <sheetName val="GK차체EO-CUT전"/>
      <sheetName val="계산program"/>
      <sheetName val="이력"/>
      <sheetName val="세부추진"/>
      <sheetName val="주행"/>
      <sheetName val="사양서표지"/>
      <sheetName val="부문손익"/>
      <sheetName val="MIJIBI"/>
      <sheetName val="MC&amp;다변화"/>
      <sheetName val="첨부5"/>
      <sheetName val="5.WIRE적용LIST"/>
      <sheetName val="MAIN"/>
      <sheetName val="ENG"/>
      <sheetName val="CONT"/>
      <sheetName val="수주단가"/>
      <sheetName val="카메라"/>
      <sheetName val="표지★"/>
      <sheetName val="BASE"/>
      <sheetName val="계산DATA입력"/>
      <sheetName val="SOURCE"/>
      <sheetName val="SUB"/>
      <sheetName val="PAKAGE4362"/>
      <sheetName val="세목별"/>
      <sheetName val="PP%계산"/>
      <sheetName val="원본"/>
      <sheetName val="JT3.0견적-구1"/>
      <sheetName val="PPV"/>
      <sheetName val="Total"/>
      <sheetName val="SPT"/>
      <sheetName val="대외공묘"/>
      <sheetName val="I9176"/>
      <sheetName val="1차견적2차국산화비교"/>
      <sheetName val="6월추가불출"/>
      <sheetName val="96연구소인건비"/>
      <sheetName val="97계획(96.11"/>
      <sheetName val="1.변경범위"/>
      <sheetName val="투자-국내2"/>
      <sheetName val="B"/>
      <sheetName val="ROUTES"/>
      <sheetName val="石油類"/>
      <sheetName val="문서처리전"/>
      <sheetName val="58731-M2001(2)"/>
      <sheetName val="CF갑지"/>
      <sheetName val="XD4DR"/>
      <sheetName val="외주현황_wq11"/>
      <sheetName val="실DATA_1"/>
      <sheetName val="list_price1"/>
      <sheetName val="1"/>
      <sheetName val="2-2. 구체자재 직도보급현황"/>
      <sheetName val="1.Plan Summary"/>
      <sheetName val="Master"/>
      <sheetName val="참고"/>
      <sheetName val="118.세금과공과"/>
      <sheetName val="108.수선비"/>
      <sheetName val="61 210 289"/>
      <sheetName val="Macro3"/>
      <sheetName val="국가DATA"/>
      <sheetName val="W-현원가"/>
      <sheetName val="생산계획(참조)"/>
      <sheetName val="比모듈조립비"/>
      <sheetName val="세금코드"/>
      <sheetName val="지급조건"/>
      <sheetName val="見積書"/>
      <sheetName val="資料"/>
      <sheetName val="경영현황"/>
      <sheetName val="FACTOR"/>
      <sheetName val="75114-8D000"/>
      <sheetName val="LJM"/>
      <sheetName val="ss"/>
      <sheetName val="#5"/>
      <sheetName val="낙찰가비교"/>
      <sheetName val="신규DEP"/>
      <sheetName val="Summary"/>
      <sheetName val="퇴충수정"/>
      <sheetName val="MPL 技連"/>
      <sheetName val="342E BLOCK"/>
      <sheetName val="RADout_BIC水流量10L_min (水温低下)"/>
      <sheetName val="基本情報"/>
      <sheetName val="리오비용"/>
      <sheetName val="상용보강"/>
      <sheetName val="원단위 1계 2계"/>
      <sheetName val="제조원가"/>
      <sheetName val="재고대수"/>
      <sheetName val="영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44"/>
  <sheetViews>
    <sheetView showGridLines="0" tabSelected="1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6" sqref="A6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155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154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58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100" t="s">
        <v>57</v>
      </c>
      <c r="T6" s="9" t="s">
        <v>16</v>
      </c>
      <c r="U6" s="9" t="s">
        <v>93</v>
      </c>
      <c r="V6" s="9" t="s">
        <v>17</v>
      </c>
      <c r="W6" s="9" t="s">
        <v>18</v>
      </c>
      <c r="X6" s="11" t="s">
        <v>19</v>
      </c>
      <c r="Y6" s="12" t="s">
        <v>35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14"/>
      <c r="B8" s="8" t="s">
        <v>63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3"/>
      <c r="Y8" s="12"/>
    </row>
    <row r="9" spans="1:25" s="24" customFormat="1" ht="15" customHeight="1">
      <c r="A9" s="108">
        <v>1</v>
      </c>
      <c r="B9" s="84" t="s">
        <v>64</v>
      </c>
      <c r="C9" s="85" t="s">
        <v>26</v>
      </c>
      <c r="D9" s="98" t="s">
        <v>48</v>
      </c>
      <c r="E9" s="99">
        <v>1200</v>
      </c>
      <c r="F9" s="98">
        <v>82</v>
      </c>
      <c r="G9" s="98">
        <v>2</v>
      </c>
      <c r="H9" s="98" t="s">
        <v>27</v>
      </c>
      <c r="I9" s="98" t="s">
        <v>59</v>
      </c>
      <c r="J9" s="98" t="s">
        <v>28</v>
      </c>
      <c r="K9" s="98" t="s">
        <v>27</v>
      </c>
      <c r="L9" s="98" t="s">
        <v>27</v>
      </c>
      <c r="M9" s="98" t="s">
        <v>27</v>
      </c>
      <c r="N9" s="86"/>
      <c r="O9" s="87" t="s">
        <v>39</v>
      </c>
      <c r="P9" s="87" t="s">
        <v>52</v>
      </c>
      <c r="Q9" s="86" t="s">
        <v>27</v>
      </c>
      <c r="R9" s="98"/>
      <c r="S9" s="87" t="s">
        <v>29</v>
      </c>
      <c r="T9" s="98" t="s">
        <v>33</v>
      </c>
      <c r="U9" s="98" t="s">
        <v>92</v>
      </c>
      <c r="V9" s="98"/>
      <c r="W9" s="98"/>
      <c r="X9" s="98" t="s">
        <v>49</v>
      </c>
      <c r="Y9" s="88">
        <f>VLOOKUP(B9,'Bonos BV LPF 08-2022'!B:J,9,0)</f>
        <v>11145300</v>
      </c>
    </row>
    <row r="10" spans="1:25" s="24" customFormat="1" ht="15" customHeight="1">
      <c r="A10" s="108">
        <v>2</v>
      </c>
      <c r="B10" s="84" t="s">
        <v>66</v>
      </c>
      <c r="C10" s="85" t="s">
        <v>26</v>
      </c>
      <c r="D10" s="98" t="s">
        <v>48</v>
      </c>
      <c r="E10" s="99">
        <v>1200</v>
      </c>
      <c r="F10" s="98">
        <v>82</v>
      </c>
      <c r="G10" s="98">
        <v>2</v>
      </c>
      <c r="H10" s="98" t="s">
        <v>27</v>
      </c>
      <c r="I10" s="98" t="s">
        <v>60</v>
      </c>
      <c r="J10" s="98" t="s">
        <v>28</v>
      </c>
      <c r="K10" s="98" t="s">
        <v>27</v>
      </c>
      <c r="L10" s="98" t="s">
        <v>27</v>
      </c>
      <c r="M10" s="98" t="s">
        <v>27</v>
      </c>
      <c r="N10" s="86"/>
      <c r="O10" s="87" t="s">
        <v>39</v>
      </c>
      <c r="P10" s="87" t="s">
        <v>52</v>
      </c>
      <c r="Q10" s="86" t="s">
        <v>27</v>
      </c>
      <c r="R10" s="98" t="s">
        <v>70</v>
      </c>
      <c r="S10" s="87" t="s">
        <v>34</v>
      </c>
      <c r="T10" s="98" t="s">
        <v>33</v>
      </c>
      <c r="U10" s="98" t="s">
        <v>92</v>
      </c>
      <c r="V10" s="98"/>
      <c r="W10" s="98"/>
      <c r="X10" s="98" t="s">
        <v>49</v>
      </c>
      <c r="Y10" s="88">
        <f>VLOOKUP(B10,'Bonos BV LPF 08-2022'!B:J,9,0)</f>
        <v>11727300</v>
      </c>
    </row>
    <row r="11" spans="1:25" s="24" customFormat="1" ht="15" customHeight="1">
      <c r="A11" s="108">
        <v>3</v>
      </c>
      <c r="B11" s="84" t="s">
        <v>68</v>
      </c>
      <c r="C11" s="85" t="s">
        <v>26</v>
      </c>
      <c r="D11" s="98" t="s">
        <v>30</v>
      </c>
      <c r="E11" s="99">
        <v>1200</v>
      </c>
      <c r="F11" s="98">
        <v>82</v>
      </c>
      <c r="G11" s="98">
        <v>2</v>
      </c>
      <c r="H11" s="98" t="s">
        <v>27</v>
      </c>
      <c r="I11" s="98" t="s">
        <v>60</v>
      </c>
      <c r="J11" s="98" t="s">
        <v>28</v>
      </c>
      <c r="K11" s="98" t="s">
        <v>27</v>
      </c>
      <c r="L11" s="98" t="s">
        <v>27</v>
      </c>
      <c r="M11" s="98" t="s">
        <v>27</v>
      </c>
      <c r="N11" s="86"/>
      <c r="O11" s="87" t="s">
        <v>39</v>
      </c>
      <c r="P11" s="87" t="s">
        <v>52</v>
      </c>
      <c r="Q11" s="86" t="s">
        <v>27</v>
      </c>
      <c r="R11" s="98" t="s">
        <v>71</v>
      </c>
      <c r="S11" s="87" t="s">
        <v>34</v>
      </c>
      <c r="T11" s="98" t="s">
        <v>33</v>
      </c>
      <c r="U11" s="98" t="s">
        <v>92</v>
      </c>
      <c r="V11" s="98"/>
      <c r="W11" s="98"/>
      <c r="X11" s="98" t="s">
        <v>49</v>
      </c>
      <c r="Y11" s="88">
        <f>VLOOKUP(B11,'Bonos BV LPF 08-2022'!B:J,9,0)</f>
        <v>12697300</v>
      </c>
    </row>
    <row r="12" spans="1:25" s="69" customFormat="1" ht="15" customHeight="1">
      <c r="A12" s="14"/>
      <c r="B12" s="14"/>
      <c r="C12" s="15"/>
      <c r="D12" s="64"/>
      <c r="E12" s="64"/>
      <c r="F12" s="64"/>
      <c r="G12" s="17"/>
      <c r="H12" s="17"/>
      <c r="I12" s="17"/>
      <c r="J12" s="17"/>
      <c r="K12" s="17"/>
      <c r="L12" s="18"/>
      <c r="M12" s="19"/>
      <c r="N12" s="17"/>
      <c r="O12" s="17"/>
      <c r="P12" s="17"/>
      <c r="Q12" s="17"/>
      <c r="R12" s="19"/>
      <c r="S12" s="19"/>
      <c r="T12" s="19"/>
      <c r="U12" s="19"/>
      <c r="V12" s="19"/>
      <c r="W12" s="19"/>
      <c r="X12" s="19"/>
      <c r="Y12" s="20"/>
    </row>
    <row r="13" spans="1:25" s="24" customFormat="1" ht="15" customHeight="1">
      <c r="A13" s="14"/>
      <c r="B13" s="8" t="s">
        <v>76</v>
      </c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83"/>
      <c r="Y13" s="12"/>
    </row>
    <row r="14" spans="1:25" s="24" customFormat="1" ht="15" customHeight="1">
      <c r="A14" s="108">
        <v>4</v>
      </c>
      <c r="B14" s="84" t="s">
        <v>77</v>
      </c>
      <c r="C14" s="85" t="s">
        <v>31</v>
      </c>
      <c r="D14" s="98" t="s">
        <v>32</v>
      </c>
      <c r="E14" s="99">
        <v>1400</v>
      </c>
      <c r="F14" s="98">
        <v>99</v>
      </c>
      <c r="G14" s="98">
        <v>2</v>
      </c>
      <c r="H14" s="98" t="s">
        <v>27</v>
      </c>
      <c r="I14" s="98" t="s">
        <v>59</v>
      </c>
      <c r="J14" s="98" t="s">
        <v>28</v>
      </c>
      <c r="K14" s="98" t="s">
        <v>27</v>
      </c>
      <c r="L14" s="98" t="s">
        <v>27</v>
      </c>
      <c r="M14" s="86" t="s">
        <v>27</v>
      </c>
      <c r="N14" s="86"/>
      <c r="O14" s="86" t="s">
        <v>39</v>
      </c>
      <c r="P14" s="87" t="s">
        <v>54</v>
      </c>
      <c r="Q14" s="86"/>
      <c r="R14" s="98"/>
      <c r="S14" s="87" t="s">
        <v>29</v>
      </c>
      <c r="T14" s="87" t="s">
        <v>33</v>
      </c>
      <c r="U14" s="98" t="s">
        <v>94</v>
      </c>
      <c r="V14" s="87"/>
      <c r="W14" s="87"/>
      <c r="X14" s="87" t="s">
        <v>50</v>
      </c>
      <c r="Y14" s="88">
        <f>VLOOKUP(B14,'Bonos BV LPF 08-2022'!B:J,9,0)</f>
        <v>12988300</v>
      </c>
    </row>
    <row r="15" spans="1:25" s="24" customFormat="1" ht="15" customHeight="1">
      <c r="A15" s="108">
        <v>5</v>
      </c>
      <c r="B15" s="84" t="s">
        <v>79</v>
      </c>
      <c r="C15" s="85" t="s">
        <v>31</v>
      </c>
      <c r="D15" s="98" t="s">
        <v>32</v>
      </c>
      <c r="E15" s="99">
        <v>1400</v>
      </c>
      <c r="F15" s="98">
        <v>99</v>
      </c>
      <c r="G15" s="98">
        <v>2</v>
      </c>
      <c r="H15" s="98" t="s">
        <v>27</v>
      </c>
      <c r="I15" s="98" t="s">
        <v>59</v>
      </c>
      <c r="J15" s="98" t="s">
        <v>28</v>
      </c>
      <c r="K15" s="98" t="s">
        <v>27</v>
      </c>
      <c r="L15" s="98" t="s">
        <v>27</v>
      </c>
      <c r="M15" s="86" t="s">
        <v>27</v>
      </c>
      <c r="N15" s="86"/>
      <c r="O15" s="86" t="s">
        <v>39</v>
      </c>
      <c r="P15" s="87" t="s">
        <v>54</v>
      </c>
      <c r="Q15" s="86" t="s">
        <v>27</v>
      </c>
      <c r="R15" s="98" t="s">
        <v>71</v>
      </c>
      <c r="S15" s="87" t="s">
        <v>34</v>
      </c>
      <c r="T15" s="87" t="s">
        <v>33</v>
      </c>
      <c r="U15" s="98" t="s">
        <v>94</v>
      </c>
      <c r="V15" s="87"/>
      <c r="W15" s="87"/>
      <c r="X15" s="87" t="s">
        <v>50</v>
      </c>
      <c r="Y15" s="88">
        <f>VLOOKUP(B15,'Bonos BV LPF 08-2022'!B:J,9,0)</f>
        <v>13570300</v>
      </c>
    </row>
    <row r="16" spans="1:25" s="24" customFormat="1" ht="15" customHeight="1">
      <c r="A16" s="108">
        <v>6</v>
      </c>
      <c r="B16" s="84" t="s">
        <v>81</v>
      </c>
      <c r="C16" s="85" t="s">
        <v>31</v>
      </c>
      <c r="D16" s="86" t="s">
        <v>51</v>
      </c>
      <c r="E16" s="101">
        <v>1600</v>
      </c>
      <c r="F16" s="86">
        <v>121</v>
      </c>
      <c r="G16" s="86">
        <v>6</v>
      </c>
      <c r="H16" s="86" t="s">
        <v>27</v>
      </c>
      <c r="I16" s="86" t="s">
        <v>60</v>
      </c>
      <c r="J16" s="86" t="s">
        <v>28</v>
      </c>
      <c r="K16" s="86" t="s">
        <v>27</v>
      </c>
      <c r="L16" s="86" t="s">
        <v>27</v>
      </c>
      <c r="M16" s="86" t="s">
        <v>27</v>
      </c>
      <c r="N16" s="86" t="s">
        <v>27</v>
      </c>
      <c r="O16" s="86" t="s">
        <v>39</v>
      </c>
      <c r="P16" s="87" t="s">
        <v>54</v>
      </c>
      <c r="Q16" s="86" t="s">
        <v>27</v>
      </c>
      <c r="R16" s="86" t="s">
        <v>61</v>
      </c>
      <c r="S16" s="87" t="s">
        <v>34</v>
      </c>
      <c r="T16" s="87" t="s">
        <v>33</v>
      </c>
      <c r="U16" s="98" t="s">
        <v>94</v>
      </c>
      <c r="V16" s="86"/>
      <c r="W16" s="86"/>
      <c r="X16" s="87" t="s">
        <v>50</v>
      </c>
      <c r="Y16" s="88">
        <f>VLOOKUP(B16,'Bonos BV LPF 08-2022'!B:J,9,0)</f>
        <v>15801300</v>
      </c>
    </row>
    <row r="17" spans="1:25" s="24" customFormat="1" ht="15" customHeight="1">
      <c r="A17" s="102"/>
      <c r="B17" s="109"/>
      <c r="C17" s="110"/>
      <c r="D17" s="102"/>
      <c r="E17" s="111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12"/>
    </row>
    <row r="18" spans="1:25" s="24" customFormat="1" ht="15" customHeight="1">
      <c r="A18" s="107"/>
      <c r="B18" s="8" t="s">
        <v>116</v>
      </c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83"/>
      <c r="Y18" s="12"/>
    </row>
    <row r="19" spans="1:25" s="24" customFormat="1" ht="15" customHeight="1">
      <c r="A19" s="108">
        <v>7</v>
      </c>
      <c r="B19" s="84" t="s">
        <v>117</v>
      </c>
      <c r="C19" s="85" t="s">
        <v>31</v>
      </c>
      <c r="D19" s="98" t="s">
        <v>32</v>
      </c>
      <c r="E19" s="99">
        <v>1600</v>
      </c>
      <c r="F19" s="98">
        <v>126</v>
      </c>
      <c r="G19" s="98">
        <v>6</v>
      </c>
      <c r="H19" s="98" t="s">
        <v>27</v>
      </c>
      <c r="I19" s="98" t="s">
        <v>59</v>
      </c>
      <c r="J19" s="98" t="s">
        <v>28</v>
      </c>
      <c r="K19" s="98" t="s">
        <v>27</v>
      </c>
      <c r="L19" s="98" t="s">
        <v>27</v>
      </c>
      <c r="M19" s="86" t="s">
        <v>27</v>
      </c>
      <c r="N19" s="86"/>
      <c r="O19" s="86" t="s">
        <v>39</v>
      </c>
      <c r="P19" s="87" t="s">
        <v>52</v>
      </c>
      <c r="Q19" s="86"/>
      <c r="R19" s="98" t="s">
        <v>61</v>
      </c>
      <c r="S19" s="87" t="s">
        <v>34</v>
      </c>
      <c r="T19" s="87" t="s">
        <v>121</v>
      </c>
      <c r="U19" s="98" t="s">
        <v>94</v>
      </c>
      <c r="V19" s="87"/>
      <c r="W19" s="87"/>
      <c r="X19" s="87" t="s">
        <v>50</v>
      </c>
      <c r="Y19" s="113">
        <f>VLOOKUP(B19,'Bonos BV LPF 08-2022'!B:J,9,0)</f>
        <v>17838300</v>
      </c>
    </row>
    <row r="20" spans="1:25" s="24" customFormat="1" ht="15" customHeight="1">
      <c r="A20" s="108">
        <v>8</v>
      </c>
      <c r="B20" s="84" t="s">
        <v>118</v>
      </c>
      <c r="C20" s="85" t="s">
        <v>31</v>
      </c>
      <c r="D20" s="98" t="s">
        <v>32</v>
      </c>
      <c r="E20" s="99">
        <v>2000</v>
      </c>
      <c r="F20" s="98">
        <v>157</v>
      </c>
      <c r="G20" s="98">
        <v>6</v>
      </c>
      <c r="H20" s="98" t="s">
        <v>27</v>
      </c>
      <c r="I20" s="98" t="s">
        <v>60</v>
      </c>
      <c r="J20" s="98" t="s">
        <v>34</v>
      </c>
      <c r="K20" s="98" t="s">
        <v>27</v>
      </c>
      <c r="L20" s="98" t="s">
        <v>27</v>
      </c>
      <c r="M20" s="86" t="s">
        <v>27</v>
      </c>
      <c r="N20" s="86" t="s">
        <v>27</v>
      </c>
      <c r="O20" s="86" t="s">
        <v>39</v>
      </c>
      <c r="P20" s="87" t="s">
        <v>52</v>
      </c>
      <c r="Q20" s="86"/>
      <c r="R20" s="98" t="s">
        <v>61</v>
      </c>
      <c r="S20" s="87" t="s">
        <v>34</v>
      </c>
      <c r="T20" s="87" t="s">
        <v>121</v>
      </c>
      <c r="U20" s="98" t="s">
        <v>94</v>
      </c>
      <c r="V20" s="87"/>
      <c r="W20" s="87"/>
      <c r="X20" s="87" t="s">
        <v>50</v>
      </c>
      <c r="Y20" s="113">
        <f>VLOOKUP(B20,'Bonos BV LPF 08-2022'!B:J,9,0)</f>
        <v>19099300</v>
      </c>
    </row>
    <row r="21" spans="1:25" s="24" customFormat="1" ht="15" customHeight="1">
      <c r="A21" s="108">
        <v>9</v>
      </c>
      <c r="B21" s="84" t="s">
        <v>119</v>
      </c>
      <c r="C21" s="85" t="s">
        <v>31</v>
      </c>
      <c r="D21" s="86" t="s">
        <v>51</v>
      </c>
      <c r="E21" s="101">
        <v>2000</v>
      </c>
      <c r="F21" s="86">
        <v>157</v>
      </c>
      <c r="G21" s="86">
        <v>6</v>
      </c>
      <c r="H21" s="86" t="s">
        <v>27</v>
      </c>
      <c r="I21" s="86" t="s">
        <v>60</v>
      </c>
      <c r="J21" s="86" t="s">
        <v>34</v>
      </c>
      <c r="K21" s="86" t="s">
        <v>27</v>
      </c>
      <c r="L21" s="86" t="s">
        <v>27</v>
      </c>
      <c r="M21" s="86" t="s">
        <v>27</v>
      </c>
      <c r="N21" s="86" t="s">
        <v>27</v>
      </c>
      <c r="O21" s="86" t="s">
        <v>39</v>
      </c>
      <c r="P21" s="87" t="s">
        <v>52</v>
      </c>
      <c r="Q21" s="86"/>
      <c r="R21" s="86" t="s">
        <v>91</v>
      </c>
      <c r="S21" s="87" t="s">
        <v>34</v>
      </c>
      <c r="T21" s="87" t="s">
        <v>121</v>
      </c>
      <c r="U21" s="98" t="s">
        <v>94</v>
      </c>
      <c r="V21" s="86"/>
      <c r="W21" s="86"/>
      <c r="X21" s="87" t="s">
        <v>50</v>
      </c>
      <c r="Y21" s="113">
        <f>VLOOKUP(B21,'Bonos BV LPF 08-2022'!B:J,9,0)</f>
        <v>20263300</v>
      </c>
    </row>
    <row r="22" spans="1:25" s="24" customFormat="1" ht="15" customHeight="1">
      <c r="A22" s="108">
        <v>10</v>
      </c>
      <c r="B22" s="84" t="s">
        <v>120</v>
      </c>
      <c r="C22" s="85" t="s">
        <v>31</v>
      </c>
      <c r="D22" s="86" t="s">
        <v>51</v>
      </c>
      <c r="E22" s="101">
        <v>2000</v>
      </c>
      <c r="F22" s="86">
        <v>157</v>
      </c>
      <c r="G22" s="86">
        <v>6</v>
      </c>
      <c r="H22" s="86" t="s">
        <v>27</v>
      </c>
      <c r="I22" s="86" t="s">
        <v>60</v>
      </c>
      <c r="J22" s="86" t="s">
        <v>34</v>
      </c>
      <c r="K22" s="86" t="s">
        <v>27</v>
      </c>
      <c r="L22" s="86" t="s">
        <v>27</v>
      </c>
      <c r="M22" s="86" t="s">
        <v>27</v>
      </c>
      <c r="N22" s="86" t="s">
        <v>27</v>
      </c>
      <c r="O22" s="86" t="s">
        <v>39</v>
      </c>
      <c r="P22" s="87" t="s">
        <v>52</v>
      </c>
      <c r="Q22" s="86"/>
      <c r="R22" s="86" t="s">
        <v>91</v>
      </c>
      <c r="S22" s="87" t="s">
        <v>34</v>
      </c>
      <c r="T22" s="87" t="s">
        <v>121</v>
      </c>
      <c r="U22" s="98" t="s">
        <v>94</v>
      </c>
      <c r="V22" s="86"/>
      <c r="W22" s="86" t="s">
        <v>122</v>
      </c>
      <c r="X22" s="87" t="s">
        <v>50</v>
      </c>
      <c r="Y22" s="113">
        <f>VLOOKUP(B22,'Bonos BV LPF 08-2022'!B:J,9,0)</f>
        <v>24143300</v>
      </c>
    </row>
    <row r="23" spans="1:25" s="69" customFormat="1" ht="15" customHeight="1">
      <c r="A23" s="14"/>
      <c r="B23" s="14"/>
      <c r="C23" s="15"/>
      <c r="D23" s="64"/>
      <c r="E23" s="64"/>
      <c r="F23" s="64"/>
      <c r="G23" s="17"/>
      <c r="H23" s="17"/>
      <c r="I23" s="17"/>
      <c r="J23" s="17"/>
      <c r="K23" s="17"/>
      <c r="L23" s="18"/>
      <c r="M23" s="19"/>
      <c r="N23" s="17"/>
      <c r="O23" s="17"/>
      <c r="P23" s="17"/>
      <c r="Q23" s="17"/>
      <c r="R23" s="19"/>
      <c r="S23" s="19"/>
      <c r="T23" s="19"/>
      <c r="U23" s="19"/>
      <c r="V23" s="19"/>
      <c r="W23" s="19"/>
      <c r="X23" s="19"/>
      <c r="Y23" s="20"/>
    </row>
    <row r="24" spans="1:25" s="13" customFormat="1" ht="15.75">
      <c r="A24" s="7"/>
      <c r="B24" s="8" t="s">
        <v>53</v>
      </c>
      <c r="C24" s="22"/>
      <c r="D24" s="22"/>
      <c r="E24" s="2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83"/>
      <c r="Y24" s="12"/>
    </row>
    <row r="25" spans="1:25" s="24" customFormat="1" ht="15" customHeight="1">
      <c r="A25" s="108">
        <v>11</v>
      </c>
      <c r="B25" s="84" t="s">
        <v>43</v>
      </c>
      <c r="C25" s="85" t="s">
        <v>20</v>
      </c>
      <c r="D25" s="86" t="s">
        <v>32</v>
      </c>
      <c r="E25" s="101">
        <v>1600</v>
      </c>
      <c r="F25" s="86">
        <v>123</v>
      </c>
      <c r="G25" s="86">
        <v>6</v>
      </c>
      <c r="H25" s="86" t="s">
        <v>27</v>
      </c>
      <c r="I25" s="86" t="s">
        <v>60</v>
      </c>
      <c r="J25" s="86" t="s">
        <v>28</v>
      </c>
      <c r="K25" s="86" t="s">
        <v>27</v>
      </c>
      <c r="L25" s="86" t="s">
        <v>27</v>
      </c>
      <c r="M25" s="86" t="s">
        <v>27</v>
      </c>
      <c r="N25" s="86" t="s">
        <v>27</v>
      </c>
      <c r="O25" s="86" t="s">
        <v>39</v>
      </c>
      <c r="P25" s="86" t="s">
        <v>52</v>
      </c>
      <c r="Q25" s="86"/>
      <c r="R25" s="86" t="s">
        <v>71</v>
      </c>
      <c r="S25" s="86" t="s">
        <v>34</v>
      </c>
      <c r="T25" s="86" t="s">
        <v>33</v>
      </c>
      <c r="U25" s="98" t="s">
        <v>92</v>
      </c>
      <c r="V25" s="86" t="s">
        <v>27</v>
      </c>
      <c r="W25" s="86"/>
      <c r="X25" s="86" t="s">
        <v>49</v>
      </c>
      <c r="Y25" s="88">
        <f>VLOOKUP(B25,'Bonos BV LPF 08-2022'!B:J,9,0)</f>
        <v>16480300</v>
      </c>
    </row>
    <row r="26" spans="1:25" s="24" customFormat="1" ht="15" customHeight="1">
      <c r="A26" s="108">
        <v>12</v>
      </c>
      <c r="B26" s="84" t="s">
        <v>44</v>
      </c>
      <c r="C26" s="85" t="s">
        <v>20</v>
      </c>
      <c r="D26" s="86" t="s">
        <v>51</v>
      </c>
      <c r="E26" s="101">
        <v>1600</v>
      </c>
      <c r="F26" s="86">
        <v>123</v>
      </c>
      <c r="G26" s="86">
        <v>6</v>
      </c>
      <c r="H26" s="86" t="s">
        <v>27</v>
      </c>
      <c r="I26" s="86" t="s">
        <v>60</v>
      </c>
      <c r="J26" s="86" t="s">
        <v>28</v>
      </c>
      <c r="K26" s="86" t="s">
        <v>27</v>
      </c>
      <c r="L26" s="86" t="s">
        <v>27</v>
      </c>
      <c r="M26" s="86" t="s">
        <v>27</v>
      </c>
      <c r="N26" s="86" t="s">
        <v>27</v>
      </c>
      <c r="O26" s="86" t="s">
        <v>39</v>
      </c>
      <c r="P26" s="86" t="s">
        <v>52</v>
      </c>
      <c r="Q26" s="86"/>
      <c r="R26" s="86" t="s">
        <v>91</v>
      </c>
      <c r="S26" s="86" t="s">
        <v>34</v>
      </c>
      <c r="T26" s="86" t="s">
        <v>33</v>
      </c>
      <c r="U26" s="98" t="s">
        <v>92</v>
      </c>
      <c r="V26" s="86" t="s">
        <v>27</v>
      </c>
      <c r="W26" s="86"/>
      <c r="X26" s="86" t="s">
        <v>49</v>
      </c>
      <c r="Y26" s="88">
        <f>VLOOKUP(B26,'Bonos BV LPF 08-2022'!B:J,9,0)</f>
        <v>17547300</v>
      </c>
    </row>
    <row r="27" spans="1:25" s="24" customFormat="1" ht="15" customHeight="1">
      <c r="A27" s="108">
        <v>13</v>
      </c>
      <c r="B27" s="84" t="s">
        <v>45</v>
      </c>
      <c r="C27" s="85" t="s">
        <v>20</v>
      </c>
      <c r="D27" s="86" t="s">
        <v>51</v>
      </c>
      <c r="E27" s="101">
        <v>1600</v>
      </c>
      <c r="F27" s="86">
        <v>123</v>
      </c>
      <c r="G27" s="86">
        <v>6</v>
      </c>
      <c r="H27" s="86" t="s">
        <v>27</v>
      </c>
      <c r="I27" s="86" t="s">
        <v>60</v>
      </c>
      <c r="J27" s="86" t="s">
        <v>34</v>
      </c>
      <c r="K27" s="86" t="s">
        <v>27</v>
      </c>
      <c r="L27" s="86" t="s">
        <v>27</v>
      </c>
      <c r="M27" s="86" t="s">
        <v>27</v>
      </c>
      <c r="N27" s="86" t="s">
        <v>27</v>
      </c>
      <c r="O27" s="86" t="s">
        <v>39</v>
      </c>
      <c r="P27" s="86" t="s">
        <v>52</v>
      </c>
      <c r="Q27" s="86"/>
      <c r="R27" s="86" t="s">
        <v>91</v>
      </c>
      <c r="S27" s="86" t="s">
        <v>34</v>
      </c>
      <c r="T27" s="86" t="s">
        <v>33</v>
      </c>
      <c r="U27" s="98" t="s">
        <v>92</v>
      </c>
      <c r="V27" s="86" t="s">
        <v>27</v>
      </c>
      <c r="W27" s="86"/>
      <c r="X27" s="86" t="s">
        <v>49</v>
      </c>
      <c r="Y27" s="88">
        <f>VLOOKUP(B27,'Bonos BV LPF 08-2022'!B:J,9,0)</f>
        <v>18129300</v>
      </c>
    </row>
    <row r="28" spans="1:25" s="24" customFormat="1" ht="15" customHeight="1">
      <c r="A28" s="115"/>
      <c r="B28" s="109"/>
      <c r="C28" s="110"/>
      <c r="D28" s="102"/>
      <c r="E28" s="111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15"/>
      <c r="V28" s="102"/>
      <c r="W28" s="102"/>
      <c r="X28" s="102"/>
      <c r="Y28" s="112"/>
    </row>
    <row r="29" spans="1:25" s="13" customFormat="1" ht="15.75">
      <c r="A29" s="7"/>
      <c r="B29" s="8" t="s">
        <v>166</v>
      </c>
      <c r="C29" s="22"/>
      <c r="D29" s="22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83"/>
      <c r="Y29" s="12"/>
    </row>
    <row r="30" spans="1:25" s="24" customFormat="1" ht="15" customHeight="1">
      <c r="A30" s="108">
        <v>14</v>
      </c>
      <c r="B30" s="84" t="s">
        <v>167</v>
      </c>
      <c r="C30" s="85" t="s">
        <v>20</v>
      </c>
      <c r="D30" s="86" t="s">
        <v>32</v>
      </c>
      <c r="E30" s="101">
        <v>1500</v>
      </c>
      <c r="F30" s="86">
        <v>113</v>
      </c>
      <c r="G30" s="86">
        <v>6</v>
      </c>
      <c r="H30" s="86" t="s">
        <v>27</v>
      </c>
      <c r="I30" s="86" t="s">
        <v>59</v>
      </c>
      <c r="J30" s="86" t="s">
        <v>28</v>
      </c>
      <c r="K30" s="86" t="s">
        <v>27</v>
      </c>
      <c r="L30" s="86" t="s">
        <v>27</v>
      </c>
      <c r="M30" s="86" t="s">
        <v>27</v>
      </c>
      <c r="N30" s="86"/>
      <c r="O30" s="86" t="s">
        <v>39</v>
      </c>
      <c r="P30" s="86" t="s">
        <v>137</v>
      </c>
      <c r="Q30" s="86"/>
      <c r="R30" s="86" t="s">
        <v>61</v>
      </c>
      <c r="S30" s="86" t="s">
        <v>29</v>
      </c>
      <c r="T30" s="86" t="s">
        <v>33</v>
      </c>
      <c r="U30" s="98" t="s">
        <v>94</v>
      </c>
      <c r="V30" s="86" t="s">
        <v>27</v>
      </c>
      <c r="W30" s="86"/>
      <c r="X30" s="86" t="s">
        <v>49</v>
      </c>
      <c r="Y30" s="88">
        <f>VLOOKUP(B30,'Bonos BV LPF 08-2022'!B:J,9,0)</f>
        <v>16965300</v>
      </c>
    </row>
    <row r="31" spans="1:25" s="24" customFormat="1" ht="15" customHeight="1">
      <c r="A31" s="108">
        <v>15</v>
      </c>
      <c r="B31" s="84" t="s">
        <v>168</v>
      </c>
      <c r="C31" s="85" t="s">
        <v>20</v>
      </c>
      <c r="D31" s="86" t="s">
        <v>169</v>
      </c>
      <c r="E31" s="101">
        <v>1500</v>
      </c>
      <c r="F31" s="86">
        <v>113</v>
      </c>
      <c r="G31" s="86">
        <v>6</v>
      </c>
      <c r="H31" s="86" t="s">
        <v>27</v>
      </c>
      <c r="I31" s="86" t="s">
        <v>59</v>
      </c>
      <c r="J31" s="86" t="s">
        <v>28</v>
      </c>
      <c r="K31" s="86" t="s">
        <v>27</v>
      </c>
      <c r="L31" s="86" t="s">
        <v>27</v>
      </c>
      <c r="M31" s="86" t="s">
        <v>27</v>
      </c>
      <c r="N31" s="86"/>
      <c r="O31" s="86" t="s">
        <v>39</v>
      </c>
      <c r="P31" s="86" t="s">
        <v>137</v>
      </c>
      <c r="Q31" s="86"/>
      <c r="R31" s="86" t="s">
        <v>61</v>
      </c>
      <c r="S31" s="86" t="s">
        <v>29</v>
      </c>
      <c r="T31" s="86" t="s">
        <v>33</v>
      </c>
      <c r="U31" s="98" t="s">
        <v>94</v>
      </c>
      <c r="V31" s="86" t="s">
        <v>27</v>
      </c>
      <c r="W31" s="86"/>
      <c r="X31" s="86" t="s">
        <v>49</v>
      </c>
      <c r="Y31" s="88">
        <f>VLOOKUP(B31,'Bonos BV LPF 08-2022'!B:J,9,0)</f>
        <v>17644300</v>
      </c>
    </row>
    <row r="32" spans="1:25" s="24" customFormat="1" ht="15" customHeight="1">
      <c r="A32" s="108">
        <v>16</v>
      </c>
      <c r="B32" s="84" t="s">
        <v>170</v>
      </c>
      <c r="C32" s="85" t="s">
        <v>20</v>
      </c>
      <c r="D32" s="86" t="s">
        <v>169</v>
      </c>
      <c r="E32" s="101">
        <v>1500</v>
      </c>
      <c r="F32" s="86">
        <v>113</v>
      </c>
      <c r="G32" s="86">
        <v>6</v>
      </c>
      <c r="H32" s="86" t="s">
        <v>27</v>
      </c>
      <c r="I32" s="86" t="s">
        <v>60</v>
      </c>
      <c r="J32" s="86" t="s">
        <v>28</v>
      </c>
      <c r="K32" s="86" t="s">
        <v>27</v>
      </c>
      <c r="L32" s="86" t="s">
        <v>27</v>
      </c>
      <c r="M32" s="86" t="s">
        <v>27</v>
      </c>
      <c r="N32" s="86" t="s">
        <v>27</v>
      </c>
      <c r="O32" s="86" t="s">
        <v>39</v>
      </c>
      <c r="P32" s="86" t="s">
        <v>137</v>
      </c>
      <c r="Q32" s="86" t="s">
        <v>27</v>
      </c>
      <c r="R32" s="86" t="s">
        <v>91</v>
      </c>
      <c r="S32" s="86" t="s">
        <v>34</v>
      </c>
      <c r="T32" s="86" t="s">
        <v>33</v>
      </c>
      <c r="U32" s="98" t="s">
        <v>94</v>
      </c>
      <c r="V32" s="86" t="s">
        <v>27</v>
      </c>
      <c r="W32" s="86"/>
      <c r="X32" s="86" t="s">
        <v>49</v>
      </c>
      <c r="Y32" s="88">
        <f>VLOOKUP(B32,'Bonos BV LPF 08-2022'!B:J,9,0)</f>
        <v>19196300</v>
      </c>
    </row>
    <row r="33" spans="1:25" s="24" customFormat="1" ht="15" customHeight="1">
      <c r="A33" s="115"/>
      <c r="B33" s="109"/>
      <c r="C33" s="110"/>
      <c r="D33" s="102"/>
      <c r="E33" s="111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15"/>
      <c r="V33" s="102"/>
      <c r="W33" s="102"/>
      <c r="X33" s="102"/>
      <c r="Y33" s="112"/>
    </row>
    <row r="34" spans="1:25" s="13" customFormat="1" ht="15.75">
      <c r="A34" s="7"/>
      <c r="B34" s="8" t="s">
        <v>135</v>
      </c>
      <c r="C34" s="22"/>
      <c r="D34" s="22"/>
      <c r="E34" s="2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83"/>
      <c r="Y34" s="12"/>
    </row>
    <row r="35" spans="1:25" s="24" customFormat="1" ht="15" customHeight="1">
      <c r="A35" s="108">
        <v>17</v>
      </c>
      <c r="B35" s="84" t="s">
        <v>136</v>
      </c>
      <c r="C35" s="85" t="s">
        <v>20</v>
      </c>
      <c r="D35" s="86" t="s">
        <v>32</v>
      </c>
      <c r="E35" s="101">
        <v>2000</v>
      </c>
      <c r="F35" s="86">
        <v>157</v>
      </c>
      <c r="G35" s="86">
        <v>6</v>
      </c>
      <c r="H35" s="86" t="s">
        <v>27</v>
      </c>
      <c r="I35" s="86" t="s">
        <v>59</v>
      </c>
      <c r="J35" s="86" t="s">
        <v>28</v>
      </c>
      <c r="K35" s="86" t="s">
        <v>27</v>
      </c>
      <c r="L35" s="86" t="s">
        <v>27</v>
      </c>
      <c r="M35" s="86" t="s">
        <v>27</v>
      </c>
      <c r="N35" s="86"/>
      <c r="O35" s="86" t="s">
        <v>39</v>
      </c>
      <c r="P35" s="86" t="s">
        <v>137</v>
      </c>
      <c r="Q35" s="86" t="s">
        <v>27</v>
      </c>
      <c r="R35" s="86" t="s">
        <v>91</v>
      </c>
      <c r="S35" s="86" t="s">
        <v>29</v>
      </c>
      <c r="T35" s="86" t="s">
        <v>33</v>
      </c>
      <c r="U35" s="98" t="s">
        <v>94</v>
      </c>
      <c r="V35" s="86" t="s">
        <v>27</v>
      </c>
      <c r="W35" s="86"/>
      <c r="X35" s="86" t="s">
        <v>138</v>
      </c>
      <c r="Y35" s="88">
        <f>VLOOKUP(B35,'Bonos BV LPF 08-2022'!B:J,9,0)</f>
        <v>18905300</v>
      </c>
    </row>
    <row r="36" spans="1:25" s="24" customFormat="1" ht="15" customHeight="1">
      <c r="A36" s="108">
        <v>18</v>
      </c>
      <c r="B36" s="84" t="s">
        <v>139</v>
      </c>
      <c r="C36" s="85" t="s">
        <v>20</v>
      </c>
      <c r="D36" s="86" t="s">
        <v>51</v>
      </c>
      <c r="E36" s="101">
        <v>2000</v>
      </c>
      <c r="F36" s="86">
        <v>157</v>
      </c>
      <c r="G36" s="86">
        <v>6</v>
      </c>
      <c r="H36" s="86" t="s">
        <v>27</v>
      </c>
      <c r="I36" s="86" t="s">
        <v>60</v>
      </c>
      <c r="J36" s="86" t="s">
        <v>34</v>
      </c>
      <c r="K36" s="86" t="s">
        <v>27</v>
      </c>
      <c r="L36" s="86" t="s">
        <v>27</v>
      </c>
      <c r="M36" s="86" t="s">
        <v>27</v>
      </c>
      <c r="N36" s="86" t="s">
        <v>27</v>
      </c>
      <c r="O36" s="86" t="s">
        <v>39</v>
      </c>
      <c r="P36" s="86" t="s">
        <v>137</v>
      </c>
      <c r="Q36" s="86" t="s">
        <v>27</v>
      </c>
      <c r="R36" s="86" t="s">
        <v>112</v>
      </c>
      <c r="S36" s="86" t="s">
        <v>34</v>
      </c>
      <c r="T36" s="86" t="s">
        <v>33</v>
      </c>
      <c r="U36" s="98" t="s">
        <v>94</v>
      </c>
      <c r="V36" s="86" t="s">
        <v>27</v>
      </c>
      <c r="W36" s="86"/>
      <c r="X36" s="86" t="s">
        <v>140</v>
      </c>
      <c r="Y36" s="88">
        <f>VLOOKUP(B36,'Bonos BV LPF 08-2022'!B:J,9,0)</f>
        <v>21330300</v>
      </c>
    </row>
    <row r="37" spans="1:25" s="24" customFormat="1" ht="15" customHeight="1">
      <c r="A37" s="115"/>
      <c r="B37" s="109"/>
      <c r="C37" s="110"/>
      <c r="D37" s="102"/>
      <c r="E37" s="111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15"/>
      <c r="V37" s="102"/>
      <c r="W37" s="102"/>
      <c r="X37" s="102"/>
      <c r="Y37" s="112"/>
    </row>
    <row r="38" spans="1:25" s="13" customFormat="1" ht="15.75">
      <c r="A38" s="7"/>
      <c r="B38" s="8" t="s">
        <v>98</v>
      </c>
      <c r="C38" s="22"/>
      <c r="D38" s="22"/>
      <c r="E38" s="2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83"/>
      <c r="Y38" s="12"/>
    </row>
    <row r="39" spans="1:25" s="24" customFormat="1" ht="15" customHeight="1">
      <c r="A39" s="108">
        <v>19</v>
      </c>
      <c r="B39" s="84" t="s">
        <v>148</v>
      </c>
      <c r="C39" s="85" t="s">
        <v>20</v>
      </c>
      <c r="D39" s="86" t="s">
        <v>32</v>
      </c>
      <c r="E39" s="101">
        <v>2000</v>
      </c>
      <c r="F39" s="86">
        <v>154</v>
      </c>
      <c r="G39" s="86">
        <v>6</v>
      </c>
      <c r="H39" s="86" t="s">
        <v>27</v>
      </c>
      <c r="I39" s="86" t="s">
        <v>59</v>
      </c>
      <c r="J39" s="86" t="s">
        <v>28</v>
      </c>
      <c r="K39" s="86" t="s">
        <v>27</v>
      </c>
      <c r="L39" s="86" t="s">
        <v>27</v>
      </c>
      <c r="M39" s="86" t="s">
        <v>27</v>
      </c>
      <c r="N39" s="86" t="s">
        <v>27</v>
      </c>
      <c r="O39" s="86" t="s">
        <v>39</v>
      </c>
      <c r="P39" s="86" t="s">
        <v>52</v>
      </c>
      <c r="Q39" s="86"/>
      <c r="R39" s="86" t="s">
        <v>91</v>
      </c>
      <c r="S39" s="86" t="s">
        <v>34</v>
      </c>
      <c r="T39" s="86" t="s">
        <v>33</v>
      </c>
      <c r="U39" s="98" t="s">
        <v>94</v>
      </c>
      <c r="V39" s="86" t="s">
        <v>27</v>
      </c>
      <c r="W39" s="86"/>
      <c r="X39" s="86" t="s">
        <v>50</v>
      </c>
      <c r="Y39" s="88">
        <f>VLOOKUP(B39,'Bonos BV LPF 08-2022'!B:J,9,0)</f>
        <v>21233300</v>
      </c>
    </row>
    <row r="40" spans="1:25" s="24" customFormat="1" ht="15" customHeight="1">
      <c r="A40" s="108">
        <v>20</v>
      </c>
      <c r="B40" s="84" t="s">
        <v>110</v>
      </c>
      <c r="C40" s="85" t="s">
        <v>20</v>
      </c>
      <c r="D40" s="86" t="s">
        <v>51</v>
      </c>
      <c r="E40" s="101">
        <v>2000</v>
      </c>
      <c r="F40" s="86">
        <v>154</v>
      </c>
      <c r="G40" s="86">
        <v>6</v>
      </c>
      <c r="H40" s="86" t="s">
        <v>27</v>
      </c>
      <c r="I40" s="86" t="s">
        <v>59</v>
      </c>
      <c r="J40" s="86" t="s">
        <v>28</v>
      </c>
      <c r="K40" s="86" t="s">
        <v>27</v>
      </c>
      <c r="L40" s="86" t="s">
        <v>27</v>
      </c>
      <c r="M40" s="86" t="s">
        <v>27</v>
      </c>
      <c r="N40" s="86" t="s">
        <v>27</v>
      </c>
      <c r="O40" s="86" t="s">
        <v>39</v>
      </c>
      <c r="P40" s="86" t="s">
        <v>52</v>
      </c>
      <c r="Q40" s="86"/>
      <c r="R40" s="86" t="s">
        <v>91</v>
      </c>
      <c r="S40" s="86" t="s">
        <v>34</v>
      </c>
      <c r="T40" s="86" t="s">
        <v>33</v>
      </c>
      <c r="U40" s="98" t="s">
        <v>94</v>
      </c>
      <c r="V40" s="86" t="s">
        <v>27</v>
      </c>
      <c r="W40" s="86"/>
      <c r="X40" s="86" t="s">
        <v>50</v>
      </c>
      <c r="Y40" s="88">
        <f>VLOOKUP(B40,'Bonos BV LPF 08-2022'!B:J,9,0)</f>
        <v>22203300</v>
      </c>
    </row>
    <row r="41" spans="1:25" s="24" customFormat="1" ht="15" customHeight="1">
      <c r="A41" s="108">
        <v>21</v>
      </c>
      <c r="B41" s="84" t="s">
        <v>99</v>
      </c>
      <c r="C41" s="85" t="s">
        <v>20</v>
      </c>
      <c r="D41" s="86" t="s">
        <v>100</v>
      </c>
      <c r="E41" s="101">
        <v>1600</v>
      </c>
      <c r="F41" s="86">
        <v>178</v>
      </c>
      <c r="G41" s="86">
        <v>6</v>
      </c>
      <c r="H41" s="86" t="s">
        <v>27</v>
      </c>
      <c r="I41" s="86" t="s">
        <v>59</v>
      </c>
      <c r="J41" s="86" t="s">
        <v>28</v>
      </c>
      <c r="K41" s="86" t="s">
        <v>27</v>
      </c>
      <c r="L41" s="86" t="s">
        <v>27</v>
      </c>
      <c r="M41" s="86" t="s">
        <v>27</v>
      </c>
      <c r="N41" s="86" t="s">
        <v>27</v>
      </c>
      <c r="O41" s="86" t="s">
        <v>39</v>
      </c>
      <c r="P41" s="86" t="s">
        <v>52</v>
      </c>
      <c r="Q41" s="86"/>
      <c r="R41" s="86" t="s">
        <v>91</v>
      </c>
      <c r="S41" s="86" t="s">
        <v>34</v>
      </c>
      <c r="T41" s="86" t="s">
        <v>33</v>
      </c>
      <c r="U41" s="98" t="s">
        <v>94</v>
      </c>
      <c r="V41" s="86" t="s">
        <v>27</v>
      </c>
      <c r="W41" s="86"/>
      <c r="X41" s="86" t="s">
        <v>50</v>
      </c>
      <c r="Y41" s="88">
        <f>VLOOKUP(B41,'Bonos BV LPF 08-2022'!B:J,9,0)</f>
        <v>23464300</v>
      </c>
    </row>
    <row r="42" spans="1:25" s="24" customFormat="1" ht="15" customHeight="1">
      <c r="A42" s="108">
        <v>22</v>
      </c>
      <c r="B42" s="84" t="s">
        <v>111</v>
      </c>
      <c r="C42" s="85" t="s">
        <v>20</v>
      </c>
      <c r="D42" s="86" t="s">
        <v>51</v>
      </c>
      <c r="E42" s="101">
        <v>2000</v>
      </c>
      <c r="F42" s="86">
        <v>154</v>
      </c>
      <c r="G42" s="86">
        <v>6</v>
      </c>
      <c r="H42" s="86" t="s">
        <v>27</v>
      </c>
      <c r="I42" s="86" t="s">
        <v>60</v>
      </c>
      <c r="J42" s="86" t="s">
        <v>34</v>
      </c>
      <c r="K42" s="86" t="s">
        <v>27</v>
      </c>
      <c r="L42" s="86" t="s">
        <v>27</v>
      </c>
      <c r="M42" s="86" t="s">
        <v>27</v>
      </c>
      <c r="N42" s="86" t="s">
        <v>27</v>
      </c>
      <c r="O42" s="86" t="s">
        <v>39</v>
      </c>
      <c r="P42" s="86" t="s">
        <v>103</v>
      </c>
      <c r="Q42" s="86"/>
      <c r="R42" s="86" t="s">
        <v>112</v>
      </c>
      <c r="S42" s="86" t="s">
        <v>34</v>
      </c>
      <c r="T42" s="86" t="s">
        <v>33</v>
      </c>
      <c r="U42" s="98" t="s">
        <v>94</v>
      </c>
      <c r="V42" s="86" t="s">
        <v>27</v>
      </c>
      <c r="W42" s="86"/>
      <c r="X42" s="86" t="s">
        <v>50</v>
      </c>
      <c r="Y42" s="88">
        <f>VLOOKUP(B42,'Bonos BV LPF 08-2022'!B:J,9,0)</f>
        <v>24531300</v>
      </c>
    </row>
    <row r="43" spans="1:25" s="24" customFormat="1" ht="15" customHeight="1">
      <c r="A43" s="108">
        <v>23</v>
      </c>
      <c r="B43" s="84" t="s">
        <v>134</v>
      </c>
      <c r="C43" s="85" t="s">
        <v>20</v>
      </c>
      <c r="D43" s="86" t="s">
        <v>100</v>
      </c>
      <c r="E43" s="101">
        <v>1600</v>
      </c>
      <c r="F43" s="86">
        <v>178</v>
      </c>
      <c r="G43" s="86">
        <v>6</v>
      </c>
      <c r="H43" s="86" t="s">
        <v>27</v>
      </c>
      <c r="I43" s="86" t="s">
        <v>60</v>
      </c>
      <c r="J43" s="86" t="s">
        <v>34</v>
      </c>
      <c r="K43" s="86" t="s">
        <v>27</v>
      </c>
      <c r="L43" s="86" t="s">
        <v>27</v>
      </c>
      <c r="M43" s="86" t="s">
        <v>27</v>
      </c>
      <c r="N43" s="86" t="s">
        <v>27</v>
      </c>
      <c r="O43" s="86" t="s">
        <v>39</v>
      </c>
      <c r="P43" s="86" t="s">
        <v>103</v>
      </c>
      <c r="Q43" s="86"/>
      <c r="R43" s="86" t="s">
        <v>112</v>
      </c>
      <c r="S43" s="86" t="s">
        <v>34</v>
      </c>
      <c r="T43" s="86" t="s">
        <v>33</v>
      </c>
      <c r="U43" s="98" t="s">
        <v>94</v>
      </c>
      <c r="V43" s="86" t="s">
        <v>27</v>
      </c>
      <c r="W43" s="86"/>
      <c r="X43" s="86" t="s">
        <v>50</v>
      </c>
      <c r="Y43" s="88">
        <f>VLOOKUP(B43,'Bonos BV LPF 08-2022'!B:J,9,0)</f>
        <v>26568300</v>
      </c>
    </row>
    <row r="44" spans="1:25" s="24" customFormat="1" ht="15" customHeight="1">
      <c r="A44" s="108">
        <v>24</v>
      </c>
      <c r="B44" s="84" t="s">
        <v>101</v>
      </c>
      <c r="C44" s="85" t="s">
        <v>20</v>
      </c>
      <c r="D44" s="86" t="s">
        <v>100</v>
      </c>
      <c r="E44" s="101">
        <v>1600</v>
      </c>
      <c r="F44" s="86">
        <v>178</v>
      </c>
      <c r="G44" s="86">
        <v>6</v>
      </c>
      <c r="H44" s="86" t="s">
        <v>27</v>
      </c>
      <c r="I44" s="86" t="s">
        <v>60</v>
      </c>
      <c r="J44" s="86" t="s">
        <v>34</v>
      </c>
      <c r="K44" s="86" t="s">
        <v>27</v>
      </c>
      <c r="L44" s="86" t="s">
        <v>27</v>
      </c>
      <c r="M44" s="86" t="s">
        <v>27</v>
      </c>
      <c r="N44" s="86" t="s">
        <v>102</v>
      </c>
      <c r="O44" s="86" t="s">
        <v>39</v>
      </c>
      <c r="P44" s="86" t="s">
        <v>103</v>
      </c>
      <c r="Q44" s="86"/>
      <c r="R44" s="86" t="s">
        <v>104</v>
      </c>
      <c r="S44" s="86" t="s">
        <v>34</v>
      </c>
      <c r="T44" s="86" t="s">
        <v>33</v>
      </c>
      <c r="U44" s="98" t="s">
        <v>94</v>
      </c>
      <c r="V44" s="86" t="s">
        <v>27</v>
      </c>
      <c r="W44" s="86" t="s">
        <v>105</v>
      </c>
      <c r="X44" s="86" t="s">
        <v>50</v>
      </c>
      <c r="Y44" s="88">
        <f>VLOOKUP(B44,'Bonos BV LPF 08-2022'!B:J,9,0)</f>
        <v>31418300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43"/>
  <sheetViews>
    <sheetView showGridLines="0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A5" sqref="A5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96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69" customWidth="1"/>
    <col min="12" max="12" width="11.42578125" style="69"/>
    <col min="13" max="13" width="13.28515625" style="21" bestFit="1" customWidth="1"/>
    <col min="14" max="161" width="11.42578125" style="21"/>
    <col min="162" max="162" width="3.7109375" style="21" bestFit="1" customWidth="1"/>
    <col min="163" max="163" width="37.7109375" style="21" bestFit="1" customWidth="1"/>
    <col min="164" max="164" width="1.28515625" style="21" customWidth="1"/>
    <col min="165" max="165" width="13.28515625" style="21" bestFit="1" customWidth="1"/>
    <col min="166" max="166" width="1.28515625" style="21" customWidth="1"/>
    <col min="167" max="168" width="24.5703125" style="21" customWidth="1"/>
    <col min="169" max="169" width="14.7109375" style="21" bestFit="1" customWidth="1"/>
    <col min="170" max="170" width="1.28515625" style="21" customWidth="1"/>
    <col min="171" max="171" width="12" style="21" bestFit="1" customWidth="1"/>
    <col min="172" max="173" width="12" style="21" customWidth="1"/>
    <col min="174" max="417" width="11.42578125" style="21"/>
    <col min="418" max="418" width="3.7109375" style="21" bestFit="1" customWidth="1"/>
    <col min="419" max="419" width="37.7109375" style="21" bestFit="1" customWidth="1"/>
    <col min="420" max="420" width="1.28515625" style="21" customWidth="1"/>
    <col min="421" max="421" width="13.28515625" style="21" bestFit="1" customWidth="1"/>
    <col min="422" max="422" width="1.28515625" style="21" customWidth="1"/>
    <col min="423" max="424" width="24.5703125" style="21" customWidth="1"/>
    <col min="425" max="425" width="14.7109375" style="21" bestFit="1" customWidth="1"/>
    <col min="426" max="426" width="1.28515625" style="21" customWidth="1"/>
    <col min="427" max="427" width="12" style="21" bestFit="1" customWidth="1"/>
    <col min="428" max="429" width="12" style="21" customWidth="1"/>
    <col min="430" max="673" width="11.42578125" style="21"/>
    <col min="674" max="674" width="3.7109375" style="21" bestFit="1" customWidth="1"/>
    <col min="675" max="675" width="37.7109375" style="21" bestFit="1" customWidth="1"/>
    <col min="676" max="676" width="1.28515625" style="21" customWidth="1"/>
    <col min="677" max="677" width="13.28515625" style="21" bestFit="1" customWidth="1"/>
    <col min="678" max="678" width="1.28515625" style="21" customWidth="1"/>
    <col min="679" max="680" width="24.5703125" style="21" customWidth="1"/>
    <col min="681" max="681" width="14.7109375" style="21" bestFit="1" customWidth="1"/>
    <col min="682" max="682" width="1.28515625" style="21" customWidth="1"/>
    <col min="683" max="683" width="12" style="21" bestFit="1" customWidth="1"/>
    <col min="684" max="685" width="12" style="21" customWidth="1"/>
    <col min="686" max="929" width="11.42578125" style="21"/>
    <col min="930" max="930" width="3.7109375" style="21" bestFit="1" customWidth="1"/>
    <col min="931" max="931" width="37.7109375" style="21" bestFit="1" customWidth="1"/>
    <col min="932" max="932" width="1.28515625" style="21" customWidth="1"/>
    <col min="933" max="933" width="13.28515625" style="21" bestFit="1" customWidth="1"/>
    <col min="934" max="934" width="1.28515625" style="21" customWidth="1"/>
    <col min="935" max="936" width="24.5703125" style="21" customWidth="1"/>
    <col min="937" max="937" width="14.7109375" style="21" bestFit="1" customWidth="1"/>
    <col min="938" max="938" width="1.28515625" style="21" customWidth="1"/>
    <col min="939" max="939" width="12" style="21" bestFit="1" customWidth="1"/>
    <col min="940" max="941" width="12" style="21" customWidth="1"/>
    <col min="942" max="1185" width="11.42578125" style="21"/>
    <col min="1186" max="1186" width="3.7109375" style="21" bestFit="1" customWidth="1"/>
    <col min="1187" max="1187" width="37.7109375" style="21" bestFit="1" customWidth="1"/>
    <col min="1188" max="1188" width="1.28515625" style="21" customWidth="1"/>
    <col min="1189" max="1189" width="13.28515625" style="21" bestFit="1" customWidth="1"/>
    <col min="1190" max="1190" width="1.28515625" style="21" customWidth="1"/>
    <col min="1191" max="1192" width="24.5703125" style="21" customWidth="1"/>
    <col min="1193" max="1193" width="14.7109375" style="21" bestFit="1" customWidth="1"/>
    <col min="1194" max="1194" width="1.28515625" style="21" customWidth="1"/>
    <col min="1195" max="1195" width="12" style="21" bestFit="1" customWidth="1"/>
    <col min="1196" max="1197" width="12" style="21" customWidth="1"/>
    <col min="1198" max="1441" width="11.42578125" style="21"/>
    <col min="1442" max="1442" width="3.7109375" style="21" bestFit="1" customWidth="1"/>
    <col min="1443" max="1443" width="37.7109375" style="21" bestFit="1" customWidth="1"/>
    <col min="1444" max="1444" width="1.28515625" style="21" customWidth="1"/>
    <col min="1445" max="1445" width="13.28515625" style="21" bestFit="1" customWidth="1"/>
    <col min="1446" max="1446" width="1.28515625" style="21" customWidth="1"/>
    <col min="1447" max="1448" width="24.5703125" style="21" customWidth="1"/>
    <col min="1449" max="1449" width="14.7109375" style="21" bestFit="1" customWidth="1"/>
    <col min="1450" max="1450" width="1.28515625" style="21" customWidth="1"/>
    <col min="1451" max="1451" width="12" style="21" bestFit="1" customWidth="1"/>
    <col min="1452" max="1453" width="12" style="21" customWidth="1"/>
    <col min="1454" max="1697" width="11.42578125" style="21"/>
    <col min="1698" max="1698" width="3.7109375" style="21" bestFit="1" customWidth="1"/>
    <col min="1699" max="1699" width="37.7109375" style="21" bestFit="1" customWidth="1"/>
    <col min="1700" max="1700" width="1.28515625" style="21" customWidth="1"/>
    <col min="1701" max="1701" width="13.28515625" style="21" bestFit="1" customWidth="1"/>
    <col min="1702" max="1702" width="1.28515625" style="21" customWidth="1"/>
    <col min="1703" max="1704" width="24.5703125" style="21" customWidth="1"/>
    <col min="1705" max="1705" width="14.7109375" style="21" bestFit="1" customWidth="1"/>
    <col min="1706" max="1706" width="1.28515625" style="21" customWidth="1"/>
    <col min="1707" max="1707" width="12" style="21" bestFit="1" customWidth="1"/>
    <col min="1708" max="1709" width="12" style="21" customWidth="1"/>
    <col min="1710" max="1953" width="11.42578125" style="21"/>
    <col min="1954" max="1954" width="3.7109375" style="21" bestFit="1" customWidth="1"/>
    <col min="1955" max="1955" width="37.7109375" style="21" bestFit="1" customWidth="1"/>
    <col min="1956" max="1956" width="1.28515625" style="21" customWidth="1"/>
    <col min="1957" max="1957" width="13.28515625" style="21" bestFit="1" customWidth="1"/>
    <col min="1958" max="1958" width="1.28515625" style="21" customWidth="1"/>
    <col min="1959" max="1960" width="24.5703125" style="21" customWidth="1"/>
    <col min="1961" max="1961" width="14.7109375" style="21" bestFit="1" customWidth="1"/>
    <col min="1962" max="1962" width="1.28515625" style="21" customWidth="1"/>
    <col min="1963" max="1963" width="12" style="21" bestFit="1" customWidth="1"/>
    <col min="1964" max="1965" width="12" style="21" customWidth="1"/>
    <col min="1966" max="2209" width="11.42578125" style="21"/>
    <col min="2210" max="2210" width="3.7109375" style="21" bestFit="1" customWidth="1"/>
    <col min="2211" max="2211" width="37.7109375" style="21" bestFit="1" customWidth="1"/>
    <col min="2212" max="2212" width="1.28515625" style="21" customWidth="1"/>
    <col min="2213" max="2213" width="13.28515625" style="21" bestFit="1" customWidth="1"/>
    <col min="2214" max="2214" width="1.28515625" style="21" customWidth="1"/>
    <col min="2215" max="2216" width="24.5703125" style="21" customWidth="1"/>
    <col min="2217" max="2217" width="14.7109375" style="21" bestFit="1" customWidth="1"/>
    <col min="2218" max="2218" width="1.28515625" style="21" customWidth="1"/>
    <col min="2219" max="2219" width="12" style="21" bestFit="1" customWidth="1"/>
    <col min="2220" max="2221" width="12" style="21" customWidth="1"/>
    <col min="2222" max="2465" width="11.42578125" style="21"/>
    <col min="2466" max="2466" width="3.7109375" style="21" bestFit="1" customWidth="1"/>
    <col min="2467" max="2467" width="37.7109375" style="21" bestFit="1" customWidth="1"/>
    <col min="2468" max="2468" width="1.28515625" style="21" customWidth="1"/>
    <col min="2469" max="2469" width="13.28515625" style="21" bestFit="1" customWidth="1"/>
    <col min="2470" max="2470" width="1.28515625" style="21" customWidth="1"/>
    <col min="2471" max="2472" width="24.5703125" style="21" customWidth="1"/>
    <col min="2473" max="2473" width="14.7109375" style="21" bestFit="1" customWidth="1"/>
    <col min="2474" max="2474" width="1.28515625" style="21" customWidth="1"/>
    <col min="2475" max="2475" width="12" style="21" bestFit="1" customWidth="1"/>
    <col min="2476" max="2477" width="12" style="21" customWidth="1"/>
    <col min="2478" max="2721" width="11.42578125" style="21"/>
    <col min="2722" max="2722" width="3.7109375" style="21" bestFit="1" customWidth="1"/>
    <col min="2723" max="2723" width="37.7109375" style="21" bestFit="1" customWidth="1"/>
    <col min="2724" max="2724" width="1.28515625" style="21" customWidth="1"/>
    <col min="2725" max="2725" width="13.28515625" style="21" bestFit="1" customWidth="1"/>
    <col min="2726" max="2726" width="1.28515625" style="21" customWidth="1"/>
    <col min="2727" max="2728" width="24.5703125" style="21" customWidth="1"/>
    <col min="2729" max="2729" width="14.7109375" style="21" bestFit="1" customWidth="1"/>
    <col min="2730" max="2730" width="1.28515625" style="21" customWidth="1"/>
    <col min="2731" max="2731" width="12" style="21" bestFit="1" customWidth="1"/>
    <col min="2732" max="2733" width="12" style="21" customWidth="1"/>
    <col min="2734" max="2977" width="11.42578125" style="21"/>
    <col min="2978" max="2978" width="3.7109375" style="21" bestFit="1" customWidth="1"/>
    <col min="2979" max="2979" width="37.7109375" style="21" bestFit="1" customWidth="1"/>
    <col min="2980" max="2980" width="1.28515625" style="21" customWidth="1"/>
    <col min="2981" max="2981" width="13.28515625" style="21" bestFit="1" customWidth="1"/>
    <col min="2982" max="2982" width="1.28515625" style="21" customWidth="1"/>
    <col min="2983" max="2984" width="24.5703125" style="21" customWidth="1"/>
    <col min="2985" max="2985" width="14.7109375" style="21" bestFit="1" customWidth="1"/>
    <col min="2986" max="2986" width="1.28515625" style="21" customWidth="1"/>
    <col min="2987" max="2987" width="12" style="21" bestFit="1" customWidth="1"/>
    <col min="2988" max="2989" width="12" style="21" customWidth="1"/>
    <col min="2990" max="3233" width="11.42578125" style="21"/>
    <col min="3234" max="3234" width="3.7109375" style="21" bestFit="1" customWidth="1"/>
    <col min="3235" max="3235" width="37.7109375" style="21" bestFit="1" customWidth="1"/>
    <col min="3236" max="3236" width="1.28515625" style="21" customWidth="1"/>
    <col min="3237" max="3237" width="13.28515625" style="21" bestFit="1" customWidth="1"/>
    <col min="3238" max="3238" width="1.28515625" style="21" customWidth="1"/>
    <col min="3239" max="3240" width="24.5703125" style="21" customWidth="1"/>
    <col min="3241" max="3241" width="14.7109375" style="21" bestFit="1" customWidth="1"/>
    <col min="3242" max="3242" width="1.28515625" style="21" customWidth="1"/>
    <col min="3243" max="3243" width="12" style="21" bestFit="1" customWidth="1"/>
    <col min="3244" max="3245" width="12" style="21" customWidth="1"/>
    <col min="3246" max="3489" width="11.42578125" style="21"/>
    <col min="3490" max="3490" width="3.7109375" style="21" bestFit="1" customWidth="1"/>
    <col min="3491" max="3491" width="37.7109375" style="21" bestFit="1" customWidth="1"/>
    <col min="3492" max="3492" width="1.28515625" style="21" customWidth="1"/>
    <col min="3493" max="3493" width="13.28515625" style="21" bestFit="1" customWidth="1"/>
    <col min="3494" max="3494" width="1.28515625" style="21" customWidth="1"/>
    <col min="3495" max="3496" width="24.5703125" style="21" customWidth="1"/>
    <col min="3497" max="3497" width="14.7109375" style="21" bestFit="1" customWidth="1"/>
    <col min="3498" max="3498" width="1.28515625" style="21" customWidth="1"/>
    <col min="3499" max="3499" width="12" style="21" bestFit="1" customWidth="1"/>
    <col min="3500" max="3501" width="12" style="21" customWidth="1"/>
    <col min="3502" max="3745" width="11.42578125" style="21"/>
    <col min="3746" max="3746" width="3.7109375" style="21" bestFit="1" customWidth="1"/>
    <col min="3747" max="3747" width="37.7109375" style="21" bestFit="1" customWidth="1"/>
    <col min="3748" max="3748" width="1.28515625" style="21" customWidth="1"/>
    <col min="3749" max="3749" width="13.28515625" style="21" bestFit="1" customWidth="1"/>
    <col min="3750" max="3750" width="1.28515625" style="21" customWidth="1"/>
    <col min="3751" max="3752" width="24.5703125" style="21" customWidth="1"/>
    <col min="3753" max="3753" width="14.7109375" style="21" bestFit="1" customWidth="1"/>
    <col min="3754" max="3754" width="1.28515625" style="21" customWidth="1"/>
    <col min="3755" max="3755" width="12" style="21" bestFit="1" customWidth="1"/>
    <col min="3756" max="3757" width="12" style="21" customWidth="1"/>
    <col min="3758" max="4001" width="11.42578125" style="21"/>
    <col min="4002" max="4002" width="3.7109375" style="21" bestFit="1" customWidth="1"/>
    <col min="4003" max="4003" width="37.7109375" style="21" bestFit="1" customWidth="1"/>
    <col min="4004" max="4004" width="1.28515625" style="21" customWidth="1"/>
    <col min="4005" max="4005" width="13.28515625" style="21" bestFit="1" customWidth="1"/>
    <col min="4006" max="4006" width="1.28515625" style="21" customWidth="1"/>
    <col min="4007" max="4008" width="24.5703125" style="21" customWidth="1"/>
    <col min="4009" max="4009" width="14.7109375" style="21" bestFit="1" customWidth="1"/>
    <col min="4010" max="4010" width="1.28515625" style="21" customWidth="1"/>
    <col min="4011" max="4011" width="12" style="21" bestFit="1" customWidth="1"/>
    <col min="4012" max="4013" width="12" style="21" customWidth="1"/>
    <col min="4014" max="4257" width="11.42578125" style="21"/>
    <col min="4258" max="4258" width="3.7109375" style="21" bestFit="1" customWidth="1"/>
    <col min="4259" max="4259" width="37.7109375" style="21" bestFit="1" customWidth="1"/>
    <col min="4260" max="4260" width="1.28515625" style="21" customWidth="1"/>
    <col min="4261" max="4261" width="13.28515625" style="21" bestFit="1" customWidth="1"/>
    <col min="4262" max="4262" width="1.28515625" style="21" customWidth="1"/>
    <col min="4263" max="4264" width="24.5703125" style="21" customWidth="1"/>
    <col min="4265" max="4265" width="14.7109375" style="21" bestFit="1" customWidth="1"/>
    <col min="4266" max="4266" width="1.28515625" style="21" customWidth="1"/>
    <col min="4267" max="4267" width="12" style="21" bestFit="1" customWidth="1"/>
    <col min="4268" max="4269" width="12" style="21" customWidth="1"/>
    <col min="4270" max="4513" width="11.42578125" style="21"/>
    <col min="4514" max="4514" width="3.7109375" style="21" bestFit="1" customWidth="1"/>
    <col min="4515" max="4515" width="37.7109375" style="21" bestFit="1" customWidth="1"/>
    <col min="4516" max="4516" width="1.28515625" style="21" customWidth="1"/>
    <col min="4517" max="4517" width="13.28515625" style="21" bestFit="1" customWidth="1"/>
    <col min="4518" max="4518" width="1.28515625" style="21" customWidth="1"/>
    <col min="4519" max="4520" width="24.5703125" style="21" customWidth="1"/>
    <col min="4521" max="4521" width="14.7109375" style="21" bestFit="1" customWidth="1"/>
    <col min="4522" max="4522" width="1.28515625" style="21" customWidth="1"/>
    <col min="4523" max="4523" width="12" style="21" bestFit="1" customWidth="1"/>
    <col min="4524" max="4525" width="12" style="21" customWidth="1"/>
    <col min="4526" max="4769" width="11.42578125" style="21"/>
    <col min="4770" max="4770" width="3.7109375" style="21" bestFit="1" customWidth="1"/>
    <col min="4771" max="4771" width="37.7109375" style="21" bestFit="1" customWidth="1"/>
    <col min="4772" max="4772" width="1.28515625" style="21" customWidth="1"/>
    <col min="4773" max="4773" width="13.28515625" style="21" bestFit="1" customWidth="1"/>
    <col min="4774" max="4774" width="1.28515625" style="21" customWidth="1"/>
    <col min="4775" max="4776" width="24.5703125" style="21" customWidth="1"/>
    <col min="4777" max="4777" width="14.7109375" style="21" bestFit="1" customWidth="1"/>
    <col min="4778" max="4778" width="1.28515625" style="21" customWidth="1"/>
    <col min="4779" max="4779" width="12" style="21" bestFit="1" customWidth="1"/>
    <col min="4780" max="4781" width="12" style="21" customWidth="1"/>
    <col min="4782" max="5025" width="11.42578125" style="21"/>
    <col min="5026" max="5026" width="3.7109375" style="21" bestFit="1" customWidth="1"/>
    <col min="5027" max="5027" width="37.7109375" style="21" bestFit="1" customWidth="1"/>
    <col min="5028" max="5028" width="1.28515625" style="21" customWidth="1"/>
    <col min="5029" max="5029" width="13.28515625" style="21" bestFit="1" customWidth="1"/>
    <col min="5030" max="5030" width="1.28515625" style="21" customWidth="1"/>
    <col min="5031" max="5032" width="24.5703125" style="21" customWidth="1"/>
    <col min="5033" max="5033" width="14.7109375" style="21" bestFit="1" customWidth="1"/>
    <col min="5034" max="5034" width="1.28515625" style="21" customWidth="1"/>
    <col min="5035" max="5035" width="12" style="21" bestFit="1" customWidth="1"/>
    <col min="5036" max="5037" width="12" style="21" customWidth="1"/>
    <col min="5038" max="5281" width="11.42578125" style="21"/>
    <col min="5282" max="5282" width="3.7109375" style="21" bestFit="1" customWidth="1"/>
    <col min="5283" max="5283" width="37.7109375" style="21" bestFit="1" customWidth="1"/>
    <col min="5284" max="5284" width="1.28515625" style="21" customWidth="1"/>
    <col min="5285" max="5285" width="13.28515625" style="21" bestFit="1" customWidth="1"/>
    <col min="5286" max="5286" width="1.28515625" style="21" customWidth="1"/>
    <col min="5287" max="5288" width="24.5703125" style="21" customWidth="1"/>
    <col min="5289" max="5289" width="14.7109375" style="21" bestFit="1" customWidth="1"/>
    <col min="5290" max="5290" width="1.28515625" style="21" customWidth="1"/>
    <col min="5291" max="5291" width="12" style="21" bestFit="1" customWidth="1"/>
    <col min="5292" max="5293" width="12" style="21" customWidth="1"/>
    <col min="5294" max="5537" width="11.42578125" style="21"/>
    <col min="5538" max="5538" width="3.7109375" style="21" bestFit="1" customWidth="1"/>
    <col min="5539" max="5539" width="37.7109375" style="21" bestFit="1" customWidth="1"/>
    <col min="5540" max="5540" width="1.28515625" style="21" customWidth="1"/>
    <col min="5541" max="5541" width="13.28515625" style="21" bestFit="1" customWidth="1"/>
    <col min="5542" max="5542" width="1.28515625" style="21" customWidth="1"/>
    <col min="5543" max="5544" width="24.5703125" style="21" customWidth="1"/>
    <col min="5545" max="5545" width="14.7109375" style="21" bestFit="1" customWidth="1"/>
    <col min="5546" max="5546" width="1.28515625" style="21" customWidth="1"/>
    <col min="5547" max="5547" width="12" style="21" bestFit="1" customWidth="1"/>
    <col min="5548" max="5549" width="12" style="21" customWidth="1"/>
    <col min="5550" max="5793" width="11.42578125" style="21"/>
    <col min="5794" max="5794" width="3.7109375" style="21" bestFit="1" customWidth="1"/>
    <col min="5795" max="5795" width="37.7109375" style="21" bestFit="1" customWidth="1"/>
    <col min="5796" max="5796" width="1.28515625" style="21" customWidth="1"/>
    <col min="5797" max="5797" width="13.28515625" style="21" bestFit="1" customWidth="1"/>
    <col min="5798" max="5798" width="1.28515625" style="21" customWidth="1"/>
    <col min="5799" max="5800" width="24.5703125" style="21" customWidth="1"/>
    <col min="5801" max="5801" width="14.7109375" style="21" bestFit="1" customWidth="1"/>
    <col min="5802" max="5802" width="1.28515625" style="21" customWidth="1"/>
    <col min="5803" max="5803" width="12" style="21" bestFit="1" customWidth="1"/>
    <col min="5804" max="5805" width="12" style="21" customWidth="1"/>
    <col min="5806" max="6049" width="11.42578125" style="21"/>
    <col min="6050" max="6050" width="3.7109375" style="21" bestFit="1" customWidth="1"/>
    <col min="6051" max="6051" width="37.7109375" style="21" bestFit="1" customWidth="1"/>
    <col min="6052" max="6052" width="1.28515625" style="21" customWidth="1"/>
    <col min="6053" max="6053" width="13.28515625" style="21" bestFit="1" customWidth="1"/>
    <col min="6054" max="6054" width="1.28515625" style="21" customWidth="1"/>
    <col min="6055" max="6056" width="24.5703125" style="21" customWidth="1"/>
    <col min="6057" max="6057" width="14.7109375" style="21" bestFit="1" customWidth="1"/>
    <col min="6058" max="6058" width="1.28515625" style="21" customWidth="1"/>
    <col min="6059" max="6059" width="12" style="21" bestFit="1" customWidth="1"/>
    <col min="6060" max="6061" width="12" style="21" customWidth="1"/>
    <col min="6062" max="6305" width="11.42578125" style="21"/>
    <col min="6306" max="6306" width="3.7109375" style="21" bestFit="1" customWidth="1"/>
    <col min="6307" max="6307" width="37.7109375" style="21" bestFit="1" customWidth="1"/>
    <col min="6308" max="6308" width="1.28515625" style="21" customWidth="1"/>
    <col min="6309" max="6309" width="13.28515625" style="21" bestFit="1" customWidth="1"/>
    <col min="6310" max="6310" width="1.28515625" style="21" customWidth="1"/>
    <col min="6311" max="6312" width="24.5703125" style="21" customWidth="1"/>
    <col min="6313" max="6313" width="14.7109375" style="21" bestFit="1" customWidth="1"/>
    <col min="6314" max="6314" width="1.28515625" style="21" customWidth="1"/>
    <col min="6315" max="6315" width="12" style="21" bestFit="1" customWidth="1"/>
    <col min="6316" max="6317" width="12" style="21" customWidth="1"/>
    <col min="6318" max="6561" width="11.42578125" style="21"/>
    <col min="6562" max="6562" width="3.7109375" style="21" bestFit="1" customWidth="1"/>
    <col min="6563" max="6563" width="37.7109375" style="21" bestFit="1" customWidth="1"/>
    <col min="6564" max="6564" width="1.28515625" style="21" customWidth="1"/>
    <col min="6565" max="6565" width="13.28515625" style="21" bestFit="1" customWidth="1"/>
    <col min="6566" max="6566" width="1.28515625" style="21" customWidth="1"/>
    <col min="6567" max="6568" width="24.5703125" style="21" customWidth="1"/>
    <col min="6569" max="6569" width="14.7109375" style="21" bestFit="1" customWidth="1"/>
    <col min="6570" max="6570" width="1.28515625" style="21" customWidth="1"/>
    <col min="6571" max="6571" width="12" style="21" bestFit="1" customWidth="1"/>
    <col min="6572" max="6573" width="12" style="21" customWidth="1"/>
    <col min="6574" max="6817" width="11.42578125" style="21"/>
    <col min="6818" max="6818" width="3.7109375" style="21" bestFit="1" customWidth="1"/>
    <col min="6819" max="6819" width="37.7109375" style="21" bestFit="1" customWidth="1"/>
    <col min="6820" max="6820" width="1.28515625" style="21" customWidth="1"/>
    <col min="6821" max="6821" width="13.28515625" style="21" bestFit="1" customWidth="1"/>
    <col min="6822" max="6822" width="1.28515625" style="21" customWidth="1"/>
    <col min="6823" max="6824" width="24.5703125" style="21" customWidth="1"/>
    <col min="6825" max="6825" width="14.7109375" style="21" bestFit="1" customWidth="1"/>
    <col min="6826" max="6826" width="1.28515625" style="21" customWidth="1"/>
    <col min="6827" max="6827" width="12" style="21" bestFit="1" customWidth="1"/>
    <col min="6828" max="6829" width="12" style="21" customWidth="1"/>
    <col min="6830" max="7073" width="11.42578125" style="21"/>
    <col min="7074" max="7074" width="3.7109375" style="21" bestFit="1" customWidth="1"/>
    <col min="7075" max="7075" width="37.7109375" style="21" bestFit="1" customWidth="1"/>
    <col min="7076" max="7076" width="1.28515625" style="21" customWidth="1"/>
    <col min="7077" max="7077" width="13.28515625" style="21" bestFit="1" customWidth="1"/>
    <col min="7078" max="7078" width="1.28515625" style="21" customWidth="1"/>
    <col min="7079" max="7080" width="24.5703125" style="21" customWidth="1"/>
    <col min="7081" max="7081" width="14.7109375" style="21" bestFit="1" customWidth="1"/>
    <col min="7082" max="7082" width="1.28515625" style="21" customWidth="1"/>
    <col min="7083" max="7083" width="12" style="21" bestFit="1" customWidth="1"/>
    <col min="7084" max="7085" width="12" style="21" customWidth="1"/>
    <col min="7086" max="7329" width="11.42578125" style="21"/>
    <col min="7330" max="7330" width="3.7109375" style="21" bestFit="1" customWidth="1"/>
    <col min="7331" max="7331" width="37.7109375" style="21" bestFit="1" customWidth="1"/>
    <col min="7332" max="7332" width="1.28515625" style="21" customWidth="1"/>
    <col min="7333" max="7333" width="13.28515625" style="21" bestFit="1" customWidth="1"/>
    <col min="7334" max="7334" width="1.28515625" style="21" customWidth="1"/>
    <col min="7335" max="7336" width="24.5703125" style="21" customWidth="1"/>
    <col min="7337" max="7337" width="14.7109375" style="21" bestFit="1" customWidth="1"/>
    <col min="7338" max="7338" width="1.28515625" style="21" customWidth="1"/>
    <col min="7339" max="7339" width="12" style="21" bestFit="1" customWidth="1"/>
    <col min="7340" max="7341" width="12" style="21" customWidth="1"/>
    <col min="7342" max="7585" width="11.42578125" style="21"/>
    <col min="7586" max="7586" width="3.7109375" style="21" bestFit="1" customWidth="1"/>
    <col min="7587" max="7587" width="37.7109375" style="21" bestFit="1" customWidth="1"/>
    <col min="7588" max="7588" width="1.28515625" style="21" customWidth="1"/>
    <col min="7589" max="7589" width="13.28515625" style="21" bestFit="1" customWidth="1"/>
    <col min="7590" max="7590" width="1.28515625" style="21" customWidth="1"/>
    <col min="7591" max="7592" width="24.5703125" style="21" customWidth="1"/>
    <col min="7593" max="7593" width="14.7109375" style="21" bestFit="1" customWidth="1"/>
    <col min="7594" max="7594" width="1.28515625" style="21" customWidth="1"/>
    <col min="7595" max="7595" width="12" style="21" bestFit="1" customWidth="1"/>
    <col min="7596" max="7597" width="12" style="21" customWidth="1"/>
    <col min="7598" max="7841" width="11.42578125" style="21"/>
    <col min="7842" max="7842" width="3.7109375" style="21" bestFit="1" customWidth="1"/>
    <col min="7843" max="7843" width="37.7109375" style="21" bestFit="1" customWidth="1"/>
    <col min="7844" max="7844" width="1.28515625" style="21" customWidth="1"/>
    <col min="7845" max="7845" width="13.28515625" style="21" bestFit="1" customWidth="1"/>
    <col min="7846" max="7846" width="1.28515625" style="21" customWidth="1"/>
    <col min="7847" max="7848" width="24.5703125" style="21" customWidth="1"/>
    <col min="7849" max="7849" width="14.7109375" style="21" bestFit="1" customWidth="1"/>
    <col min="7850" max="7850" width="1.28515625" style="21" customWidth="1"/>
    <col min="7851" max="7851" width="12" style="21" bestFit="1" customWidth="1"/>
    <col min="7852" max="7853" width="12" style="21" customWidth="1"/>
    <col min="7854" max="8097" width="11.42578125" style="21"/>
    <col min="8098" max="8098" width="3.7109375" style="21" bestFit="1" customWidth="1"/>
    <col min="8099" max="8099" width="37.7109375" style="21" bestFit="1" customWidth="1"/>
    <col min="8100" max="8100" width="1.28515625" style="21" customWidth="1"/>
    <col min="8101" max="8101" width="13.28515625" style="21" bestFit="1" customWidth="1"/>
    <col min="8102" max="8102" width="1.28515625" style="21" customWidth="1"/>
    <col min="8103" max="8104" width="24.5703125" style="21" customWidth="1"/>
    <col min="8105" max="8105" width="14.7109375" style="21" bestFit="1" customWidth="1"/>
    <col min="8106" max="8106" width="1.28515625" style="21" customWidth="1"/>
    <col min="8107" max="8107" width="12" style="21" bestFit="1" customWidth="1"/>
    <col min="8108" max="8109" width="12" style="21" customWidth="1"/>
    <col min="8110" max="8353" width="11.42578125" style="21"/>
    <col min="8354" max="8354" width="3.7109375" style="21" bestFit="1" customWidth="1"/>
    <col min="8355" max="8355" width="37.7109375" style="21" bestFit="1" customWidth="1"/>
    <col min="8356" max="8356" width="1.28515625" style="21" customWidth="1"/>
    <col min="8357" max="8357" width="13.28515625" style="21" bestFit="1" customWidth="1"/>
    <col min="8358" max="8358" width="1.28515625" style="21" customWidth="1"/>
    <col min="8359" max="8360" width="24.5703125" style="21" customWidth="1"/>
    <col min="8361" max="8361" width="14.7109375" style="21" bestFit="1" customWidth="1"/>
    <col min="8362" max="8362" width="1.28515625" style="21" customWidth="1"/>
    <col min="8363" max="8363" width="12" style="21" bestFit="1" customWidth="1"/>
    <col min="8364" max="8365" width="12" style="21" customWidth="1"/>
    <col min="8366" max="8609" width="11.42578125" style="21"/>
    <col min="8610" max="8610" width="3.7109375" style="21" bestFit="1" customWidth="1"/>
    <col min="8611" max="8611" width="37.7109375" style="21" bestFit="1" customWidth="1"/>
    <col min="8612" max="8612" width="1.28515625" style="21" customWidth="1"/>
    <col min="8613" max="8613" width="13.28515625" style="21" bestFit="1" customWidth="1"/>
    <col min="8614" max="8614" width="1.28515625" style="21" customWidth="1"/>
    <col min="8615" max="8616" width="24.5703125" style="21" customWidth="1"/>
    <col min="8617" max="8617" width="14.7109375" style="21" bestFit="1" customWidth="1"/>
    <col min="8618" max="8618" width="1.28515625" style="21" customWidth="1"/>
    <col min="8619" max="8619" width="12" style="21" bestFit="1" customWidth="1"/>
    <col min="8620" max="8621" width="12" style="21" customWidth="1"/>
    <col min="8622" max="8865" width="11.42578125" style="21"/>
    <col min="8866" max="8866" width="3.7109375" style="21" bestFit="1" customWidth="1"/>
    <col min="8867" max="8867" width="37.7109375" style="21" bestFit="1" customWidth="1"/>
    <col min="8868" max="8868" width="1.28515625" style="21" customWidth="1"/>
    <col min="8869" max="8869" width="13.28515625" style="21" bestFit="1" customWidth="1"/>
    <col min="8870" max="8870" width="1.28515625" style="21" customWidth="1"/>
    <col min="8871" max="8872" width="24.5703125" style="21" customWidth="1"/>
    <col min="8873" max="8873" width="14.7109375" style="21" bestFit="1" customWidth="1"/>
    <col min="8874" max="8874" width="1.28515625" style="21" customWidth="1"/>
    <col min="8875" max="8875" width="12" style="21" bestFit="1" customWidth="1"/>
    <col min="8876" max="8877" width="12" style="21" customWidth="1"/>
    <col min="8878" max="9121" width="11.42578125" style="21"/>
    <col min="9122" max="9122" width="3.7109375" style="21" bestFit="1" customWidth="1"/>
    <col min="9123" max="9123" width="37.7109375" style="21" bestFit="1" customWidth="1"/>
    <col min="9124" max="9124" width="1.28515625" style="21" customWidth="1"/>
    <col min="9125" max="9125" width="13.28515625" style="21" bestFit="1" customWidth="1"/>
    <col min="9126" max="9126" width="1.28515625" style="21" customWidth="1"/>
    <col min="9127" max="9128" width="24.5703125" style="21" customWidth="1"/>
    <col min="9129" max="9129" width="14.7109375" style="21" bestFit="1" customWidth="1"/>
    <col min="9130" max="9130" width="1.28515625" style="21" customWidth="1"/>
    <col min="9131" max="9131" width="12" style="21" bestFit="1" customWidth="1"/>
    <col min="9132" max="9133" width="12" style="21" customWidth="1"/>
    <col min="9134" max="9377" width="11.42578125" style="21"/>
    <col min="9378" max="9378" width="3.7109375" style="21" bestFit="1" customWidth="1"/>
    <col min="9379" max="9379" width="37.7109375" style="21" bestFit="1" customWidth="1"/>
    <col min="9380" max="9380" width="1.28515625" style="21" customWidth="1"/>
    <col min="9381" max="9381" width="13.28515625" style="21" bestFit="1" customWidth="1"/>
    <col min="9382" max="9382" width="1.28515625" style="21" customWidth="1"/>
    <col min="9383" max="9384" width="24.5703125" style="21" customWidth="1"/>
    <col min="9385" max="9385" width="14.7109375" style="21" bestFit="1" customWidth="1"/>
    <col min="9386" max="9386" width="1.28515625" style="21" customWidth="1"/>
    <col min="9387" max="9387" width="12" style="21" bestFit="1" customWidth="1"/>
    <col min="9388" max="9389" width="12" style="21" customWidth="1"/>
    <col min="9390" max="9633" width="11.42578125" style="21"/>
    <col min="9634" max="9634" width="3.7109375" style="21" bestFit="1" customWidth="1"/>
    <col min="9635" max="9635" width="37.7109375" style="21" bestFit="1" customWidth="1"/>
    <col min="9636" max="9636" width="1.28515625" style="21" customWidth="1"/>
    <col min="9637" max="9637" width="13.28515625" style="21" bestFit="1" customWidth="1"/>
    <col min="9638" max="9638" width="1.28515625" style="21" customWidth="1"/>
    <col min="9639" max="9640" width="24.5703125" style="21" customWidth="1"/>
    <col min="9641" max="9641" width="14.7109375" style="21" bestFit="1" customWidth="1"/>
    <col min="9642" max="9642" width="1.28515625" style="21" customWidth="1"/>
    <col min="9643" max="9643" width="12" style="21" bestFit="1" customWidth="1"/>
    <col min="9644" max="9645" width="12" style="21" customWidth="1"/>
    <col min="9646" max="9889" width="11.42578125" style="21"/>
    <col min="9890" max="9890" width="3.7109375" style="21" bestFit="1" customWidth="1"/>
    <col min="9891" max="9891" width="37.7109375" style="21" bestFit="1" customWidth="1"/>
    <col min="9892" max="9892" width="1.28515625" style="21" customWidth="1"/>
    <col min="9893" max="9893" width="13.28515625" style="21" bestFit="1" customWidth="1"/>
    <col min="9894" max="9894" width="1.28515625" style="21" customWidth="1"/>
    <col min="9895" max="9896" width="24.5703125" style="21" customWidth="1"/>
    <col min="9897" max="9897" width="14.7109375" style="21" bestFit="1" customWidth="1"/>
    <col min="9898" max="9898" width="1.28515625" style="21" customWidth="1"/>
    <col min="9899" max="9899" width="12" style="21" bestFit="1" customWidth="1"/>
    <col min="9900" max="9901" width="12" style="21" customWidth="1"/>
    <col min="9902" max="10145" width="11.42578125" style="21"/>
    <col min="10146" max="10146" width="3.7109375" style="21" bestFit="1" customWidth="1"/>
    <col min="10147" max="10147" width="37.7109375" style="21" bestFit="1" customWidth="1"/>
    <col min="10148" max="10148" width="1.28515625" style="21" customWidth="1"/>
    <col min="10149" max="10149" width="13.28515625" style="21" bestFit="1" customWidth="1"/>
    <col min="10150" max="10150" width="1.28515625" style="21" customWidth="1"/>
    <col min="10151" max="10152" width="24.5703125" style="21" customWidth="1"/>
    <col min="10153" max="10153" width="14.7109375" style="21" bestFit="1" customWidth="1"/>
    <col min="10154" max="10154" width="1.28515625" style="21" customWidth="1"/>
    <col min="10155" max="10155" width="12" style="21" bestFit="1" customWidth="1"/>
    <col min="10156" max="10157" width="12" style="21" customWidth="1"/>
    <col min="10158" max="10401" width="11.42578125" style="21"/>
    <col min="10402" max="10402" width="3.7109375" style="21" bestFit="1" customWidth="1"/>
    <col min="10403" max="10403" width="37.7109375" style="21" bestFit="1" customWidth="1"/>
    <col min="10404" max="10404" width="1.28515625" style="21" customWidth="1"/>
    <col min="10405" max="10405" width="13.28515625" style="21" bestFit="1" customWidth="1"/>
    <col min="10406" max="10406" width="1.28515625" style="21" customWidth="1"/>
    <col min="10407" max="10408" width="24.5703125" style="21" customWidth="1"/>
    <col min="10409" max="10409" width="14.7109375" style="21" bestFit="1" customWidth="1"/>
    <col min="10410" max="10410" width="1.28515625" style="21" customWidth="1"/>
    <col min="10411" max="10411" width="12" style="21" bestFit="1" customWidth="1"/>
    <col min="10412" max="10413" width="12" style="21" customWidth="1"/>
    <col min="10414" max="10657" width="11.42578125" style="21"/>
    <col min="10658" max="10658" width="3.7109375" style="21" bestFit="1" customWidth="1"/>
    <col min="10659" max="10659" width="37.7109375" style="21" bestFit="1" customWidth="1"/>
    <col min="10660" max="10660" width="1.28515625" style="21" customWidth="1"/>
    <col min="10661" max="10661" width="13.28515625" style="21" bestFit="1" customWidth="1"/>
    <col min="10662" max="10662" width="1.28515625" style="21" customWidth="1"/>
    <col min="10663" max="10664" width="24.5703125" style="21" customWidth="1"/>
    <col min="10665" max="10665" width="14.7109375" style="21" bestFit="1" customWidth="1"/>
    <col min="10666" max="10666" width="1.28515625" style="21" customWidth="1"/>
    <col min="10667" max="10667" width="12" style="21" bestFit="1" customWidth="1"/>
    <col min="10668" max="10669" width="12" style="21" customWidth="1"/>
    <col min="10670" max="10913" width="11.42578125" style="21"/>
    <col min="10914" max="10914" width="3.7109375" style="21" bestFit="1" customWidth="1"/>
    <col min="10915" max="10915" width="37.7109375" style="21" bestFit="1" customWidth="1"/>
    <col min="10916" max="10916" width="1.28515625" style="21" customWidth="1"/>
    <col min="10917" max="10917" width="13.28515625" style="21" bestFit="1" customWidth="1"/>
    <col min="10918" max="10918" width="1.28515625" style="21" customWidth="1"/>
    <col min="10919" max="10920" width="24.5703125" style="21" customWidth="1"/>
    <col min="10921" max="10921" width="14.7109375" style="21" bestFit="1" customWidth="1"/>
    <col min="10922" max="10922" width="1.28515625" style="21" customWidth="1"/>
    <col min="10923" max="10923" width="12" style="21" bestFit="1" customWidth="1"/>
    <col min="10924" max="10925" width="12" style="21" customWidth="1"/>
    <col min="10926" max="11169" width="11.42578125" style="21"/>
    <col min="11170" max="11170" width="3.7109375" style="21" bestFit="1" customWidth="1"/>
    <col min="11171" max="11171" width="37.7109375" style="21" bestFit="1" customWidth="1"/>
    <col min="11172" max="11172" width="1.28515625" style="21" customWidth="1"/>
    <col min="11173" max="11173" width="13.28515625" style="21" bestFit="1" customWidth="1"/>
    <col min="11174" max="11174" width="1.28515625" style="21" customWidth="1"/>
    <col min="11175" max="11176" width="24.5703125" style="21" customWidth="1"/>
    <col min="11177" max="11177" width="14.7109375" style="21" bestFit="1" customWidth="1"/>
    <col min="11178" max="11178" width="1.28515625" style="21" customWidth="1"/>
    <col min="11179" max="11179" width="12" style="21" bestFit="1" customWidth="1"/>
    <col min="11180" max="11181" width="12" style="21" customWidth="1"/>
    <col min="11182" max="11425" width="11.42578125" style="21"/>
    <col min="11426" max="11426" width="3.7109375" style="21" bestFit="1" customWidth="1"/>
    <col min="11427" max="11427" width="37.7109375" style="21" bestFit="1" customWidth="1"/>
    <col min="11428" max="11428" width="1.28515625" style="21" customWidth="1"/>
    <col min="11429" max="11429" width="13.28515625" style="21" bestFit="1" customWidth="1"/>
    <col min="11430" max="11430" width="1.28515625" style="21" customWidth="1"/>
    <col min="11431" max="11432" width="24.5703125" style="21" customWidth="1"/>
    <col min="11433" max="11433" width="14.7109375" style="21" bestFit="1" customWidth="1"/>
    <col min="11434" max="11434" width="1.28515625" style="21" customWidth="1"/>
    <col min="11435" max="11435" width="12" style="21" bestFit="1" customWidth="1"/>
    <col min="11436" max="11437" width="12" style="21" customWidth="1"/>
    <col min="11438" max="11681" width="11.42578125" style="21"/>
    <col min="11682" max="11682" width="3.7109375" style="21" bestFit="1" customWidth="1"/>
    <col min="11683" max="11683" width="37.7109375" style="21" bestFit="1" customWidth="1"/>
    <col min="11684" max="11684" width="1.28515625" style="21" customWidth="1"/>
    <col min="11685" max="11685" width="13.28515625" style="21" bestFit="1" customWidth="1"/>
    <col min="11686" max="11686" width="1.28515625" style="21" customWidth="1"/>
    <col min="11687" max="11688" width="24.5703125" style="21" customWidth="1"/>
    <col min="11689" max="11689" width="14.7109375" style="21" bestFit="1" customWidth="1"/>
    <col min="11690" max="11690" width="1.28515625" style="21" customWidth="1"/>
    <col min="11691" max="11691" width="12" style="21" bestFit="1" customWidth="1"/>
    <col min="11692" max="11693" width="12" style="21" customWidth="1"/>
    <col min="11694" max="11937" width="11.42578125" style="21"/>
    <col min="11938" max="11938" width="3.7109375" style="21" bestFit="1" customWidth="1"/>
    <col min="11939" max="11939" width="37.7109375" style="21" bestFit="1" customWidth="1"/>
    <col min="11940" max="11940" width="1.28515625" style="21" customWidth="1"/>
    <col min="11941" max="11941" width="13.28515625" style="21" bestFit="1" customWidth="1"/>
    <col min="11942" max="11942" width="1.28515625" style="21" customWidth="1"/>
    <col min="11943" max="11944" width="24.5703125" style="21" customWidth="1"/>
    <col min="11945" max="11945" width="14.7109375" style="21" bestFit="1" customWidth="1"/>
    <col min="11946" max="11946" width="1.28515625" style="21" customWidth="1"/>
    <col min="11947" max="11947" width="12" style="21" bestFit="1" customWidth="1"/>
    <col min="11948" max="11949" width="12" style="21" customWidth="1"/>
    <col min="11950" max="12193" width="11.42578125" style="21"/>
    <col min="12194" max="12194" width="3.7109375" style="21" bestFit="1" customWidth="1"/>
    <col min="12195" max="12195" width="37.7109375" style="21" bestFit="1" customWidth="1"/>
    <col min="12196" max="12196" width="1.28515625" style="21" customWidth="1"/>
    <col min="12197" max="12197" width="13.28515625" style="21" bestFit="1" customWidth="1"/>
    <col min="12198" max="12198" width="1.28515625" style="21" customWidth="1"/>
    <col min="12199" max="12200" width="24.5703125" style="21" customWidth="1"/>
    <col min="12201" max="12201" width="14.7109375" style="21" bestFit="1" customWidth="1"/>
    <col min="12202" max="12202" width="1.28515625" style="21" customWidth="1"/>
    <col min="12203" max="12203" width="12" style="21" bestFit="1" customWidth="1"/>
    <col min="12204" max="12205" width="12" style="21" customWidth="1"/>
    <col min="12206" max="12449" width="11.42578125" style="21"/>
    <col min="12450" max="12450" width="3.7109375" style="21" bestFit="1" customWidth="1"/>
    <col min="12451" max="12451" width="37.7109375" style="21" bestFit="1" customWidth="1"/>
    <col min="12452" max="12452" width="1.28515625" style="21" customWidth="1"/>
    <col min="12453" max="12453" width="13.28515625" style="21" bestFit="1" customWidth="1"/>
    <col min="12454" max="12454" width="1.28515625" style="21" customWidth="1"/>
    <col min="12455" max="12456" width="24.5703125" style="21" customWidth="1"/>
    <col min="12457" max="12457" width="14.7109375" style="21" bestFit="1" customWidth="1"/>
    <col min="12458" max="12458" width="1.28515625" style="21" customWidth="1"/>
    <col min="12459" max="12459" width="12" style="21" bestFit="1" customWidth="1"/>
    <col min="12460" max="12461" width="12" style="21" customWidth="1"/>
    <col min="12462" max="12705" width="11.42578125" style="21"/>
    <col min="12706" max="12706" width="3.7109375" style="21" bestFit="1" customWidth="1"/>
    <col min="12707" max="12707" width="37.7109375" style="21" bestFit="1" customWidth="1"/>
    <col min="12708" max="12708" width="1.28515625" style="21" customWidth="1"/>
    <col min="12709" max="12709" width="13.28515625" style="21" bestFit="1" customWidth="1"/>
    <col min="12710" max="12710" width="1.28515625" style="21" customWidth="1"/>
    <col min="12711" max="12712" width="24.5703125" style="21" customWidth="1"/>
    <col min="12713" max="12713" width="14.7109375" style="21" bestFit="1" customWidth="1"/>
    <col min="12714" max="12714" width="1.28515625" style="21" customWidth="1"/>
    <col min="12715" max="12715" width="12" style="21" bestFit="1" customWidth="1"/>
    <col min="12716" max="12717" width="12" style="21" customWidth="1"/>
    <col min="12718" max="12961" width="11.42578125" style="21"/>
    <col min="12962" max="12962" width="3.7109375" style="21" bestFit="1" customWidth="1"/>
    <col min="12963" max="12963" width="37.7109375" style="21" bestFit="1" customWidth="1"/>
    <col min="12964" max="12964" width="1.28515625" style="21" customWidth="1"/>
    <col min="12965" max="12965" width="13.28515625" style="21" bestFit="1" customWidth="1"/>
    <col min="12966" max="12966" width="1.28515625" style="21" customWidth="1"/>
    <col min="12967" max="12968" width="24.5703125" style="21" customWidth="1"/>
    <col min="12969" max="12969" width="14.7109375" style="21" bestFit="1" customWidth="1"/>
    <col min="12970" max="12970" width="1.28515625" style="21" customWidth="1"/>
    <col min="12971" max="12971" width="12" style="21" bestFit="1" customWidth="1"/>
    <col min="12972" max="12973" width="12" style="21" customWidth="1"/>
    <col min="12974" max="13217" width="11.42578125" style="21"/>
    <col min="13218" max="13218" width="3.7109375" style="21" bestFit="1" customWidth="1"/>
    <col min="13219" max="13219" width="37.7109375" style="21" bestFit="1" customWidth="1"/>
    <col min="13220" max="13220" width="1.28515625" style="21" customWidth="1"/>
    <col min="13221" max="13221" width="13.28515625" style="21" bestFit="1" customWidth="1"/>
    <col min="13222" max="13222" width="1.28515625" style="21" customWidth="1"/>
    <col min="13223" max="13224" width="24.5703125" style="21" customWidth="1"/>
    <col min="13225" max="13225" width="14.7109375" style="21" bestFit="1" customWidth="1"/>
    <col min="13226" max="13226" width="1.28515625" style="21" customWidth="1"/>
    <col min="13227" max="13227" width="12" style="21" bestFit="1" customWidth="1"/>
    <col min="13228" max="13229" width="12" style="21" customWidth="1"/>
    <col min="13230" max="13473" width="11.42578125" style="21"/>
    <col min="13474" max="13474" width="3.7109375" style="21" bestFit="1" customWidth="1"/>
    <col min="13475" max="13475" width="37.7109375" style="21" bestFit="1" customWidth="1"/>
    <col min="13476" max="13476" width="1.28515625" style="21" customWidth="1"/>
    <col min="13477" max="13477" width="13.28515625" style="21" bestFit="1" customWidth="1"/>
    <col min="13478" max="13478" width="1.28515625" style="21" customWidth="1"/>
    <col min="13479" max="13480" width="24.5703125" style="21" customWidth="1"/>
    <col min="13481" max="13481" width="14.7109375" style="21" bestFit="1" customWidth="1"/>
    <col min="13482" max="13482" width="1.28515625" style="21" customWidth="1"/>
    <col min="13483" max="13483" width="12" style="21" bestFit="1" customWidth="1"/>
    <col min="13484" max="13485" width="12" style="21" customWidth="1"/>
    <col min="13486" max="13729" width="11.42578125" style="21"/>
    <col min="13730" max="13730" width="3.7109375" style="21" bestFit="1" customWidth="1"/>
    <col min="13731" max="13731" width="37.7109375" style="21" bestFit="1" customWidth="1"/>
    <col min="13732" max="13732" width="1.28515625" style="21" customWidth="1"/>
    <col min="13733" max="13733" width="13.28515625" style="21" bestFit="1" customWidth="1"/>
    <col min="13734" max="13734" width="1.28515625" style="21" customWidth="1"/>
    <col min="13735" max="13736" width="24.5703125" style="21" customWidth="1"/>
    <col min="13737" max="13737" width="14.7109375" style="21" bestFit="1" customWidth="1"/>
    <col min="13738" max="13738" width="1.28515625" style="21" customWidth="1"/>
    <col min="13739" max="13739" width="12" style="21" bestFit="1" customWidth="1"/>
    <col min="13740" max="13741" width="12" style="21" customWidth="1"/>
    <col min="13742" max="13985" width="11.42578125" style="21"/>
    <col min="13986" max="13986" width="3.7109375" style="21" bestFit="1" customWidth="1"/>
    <col min="13987" max="13987" width="37.7109375" style="21" bestFit="1" customWidth="1"/>
    <col min="13988" max="13988" width="1.28515625" style="21" customWidth="1"/>
    <col min="13989" max="13989" width="13.28515625" style="21" bestFit="1" customWidth="1"/>
    <col min="13990" max="13990" width="1.28515625" style="21" customWidth="1"/>
    <col min="13991" max="13992" width="24.5703125" style="21" customWidth="1"/>
    <col min="13993" max="13993" width="14.7109375" style="21" bestFit="1" customWidth="1"/>
    <col min="13994" max="13994" width="1.28515625" style="21" customWidth="1"/>
    <col min="13995" max="13995" width="12" style="21" bestFit="1" customWidth="1"/>
    <col min="13996" max="13997" width="12" style="21" customWidth="1"/>
    <col min="13998" max="14241" width="11.42578125" style="21"/>
    <col min="14242" max="14242" width="3.7109375" style="21" bestFit="1" customWidth="1"/>
    <col min="14243" max="14243" width="37.7109375" style="21" bestFit="1" customWidth="1"/>
    <col min="14244" max="14244" width="1.28515625" style="21" customWidth="1"/>
    <col min="14245" max="14245" width="13.28515625" style="21" bestFit="1" customWidth="1"/>
    <col min="14246" max="14246" width="1.28515625" style="21" customWidth="1"/>
    <col min="14247" max="14248" width="24.5703125" style="21" customWidth="1"/>
    <col min="14249" max="14249" width="14.7109375" style="21" bestFit="1" customWidth="1"/>
    <col min="14250" max="14250" width="1.28515625" style="21" customWidth="1"/>
    <col min="14251" max="14251" width="12" style="21" bestFit="1" customWidth="1"/>
    <col min="14252" max="14253" width="12" style="21" customWidth="1"/>
    <col min="14254" max="14497" width="11.42578125" style="21"/>
    <col min="14498" max="14498" width="3.7109375" style="21" bestFit="1" customWidth="1"/>
    <col min="14499" max="14499" width="37.7109375" style="21" bestFit="1" customWidth="1"/>
    <col min="14500" max="14500" width="1.28515625" style="21" customWidth="1"/>
    <col min="14501" max="14501" width="13.28515625" style="21" bestFit="1" customWidth="1"/>
    <col min="14502" max="14502" width="1.28515625" style="21" customWidth="1"/>
    <col min="14503" max="14504" width="24.5703125" style="21" customWidth="1"/>
    <col min="14505" max="14505" width="14.7109375" style="21" bestFit="1" customWidth="1"/>
    <col min="14506" max="14506" width="1.28515625" style="21" customWidth="1"/>
    <col min="14507" max="14507" width="12" style="21" bestFit="1" customWidth="1"/>
    <col min="14508" max="14509" width="12" style="21" customWidth="1"/>
    <col min="14510" max="14753" width="11.42578125" style="21"/>
    <col min="14754" max="14754" width="3.7109375" style="21" bestFit="1" customWidth="1"/>
    <col min="14755" max="14755" width="37.7109375" style="21" bestFit="1" customWidth="1"/>
    <col min="14756" max="14756" width="1.28515625" style="21" customWidth="1"/>
    <col min="14757" max="14757" width="13.28515625" style="21" bestFit="1" customWidth="1"/>
    <col min="14758" max="14758" width="1.28515625" style="21" customWidth="1"/>
    <col min="14759" max="14760" width="24.5703125" style="21" customWidth="1"/>
    <col min="14761" max="14761" width="14.7109375" style="21" bestFit="1" customWidth="1"/>
    <col min="14762" max="14762" width="1.28515625" style="21" customWidth="1"/>
    <col min="14763" max="14763" width="12" style="21" bestFit="1" customWidth="1"/>
    <col min="14764" max="14765" width="12" style="21" customWidth="1"/>
    <col min="14766" max="15009" width="11.42578125" style="21"/>
    <col min="15010" max="15010" width="3.7109375" style="21" bestFit="1" customWidth="1"/>
    <col min="15011" max="15011" width="37.7109375" style="21" bestFit="1" customWidth="1"/>
    <col min="15012" max="15012" width="1.28515625" style="21" customWidth="1"/>
    <col min="15013" max="15013" width="13.28515625" style="21" bestFit="1" customWidth="1"/>
    <col min="15014" max="15014" width="1.28515625" style="21" customWidth="1"/>
    <col min="15015" max="15016" width="24.5703125" style="21" customWidth="1"/>
    <col min="15017" max="15017" width="14.7109375" style="21" bestFit="1" customWidth="1"/>
    <col min="15018" max="15018" width="1.28515625" style="21" customWidth="1"/>
    <col min="15019" max="15019" width="12" style="21" bestFit="1" customWidth="1"/>
    <col min="15020" max="15021" width="12" style="21" customWidth="1"/>
    <col min="15022" max="15265" width="11.42578125" style="21"/>
    <col min="15266" max="15266" width="3.7109375" style="21" bestFit="1" customWidth="1"/>
    <col min="15267" max="15267" width="37.7109375" style="21" bestFit="1" customWidth="1"/>
    <col min="15268" max="15268" width="1.28515625" style="21" customWidth="1"/>
    <col min="15269" max="15269" width="13.28515625" style="21" bestFit="1" customWidth="1"/>
    <col min="15270" max="15270" width="1.28515625" style="21" customWidth="1"/>
    <col min="15271" max="15272" width="24.5703125" style="21" customWidth="1"/>
    <col min="15273" max="15273" width="14.7109375" style="21" bestFit="1" customWidth="1"/>
    <col min="15274" max="15274" width="1.28515625" style="21" customWidth="1"/>
    <col min="15275" max="15275" width="12" style="21" bestFit="1" customWidth="1"/>
    <col min="15276" max="15277" width="12" style="21" customWidth="1"/>
    <col min="15278" max="15521" width="11.42578125" style="21"/>
    <col min="15522" max="15522" width="3.7109375" style="21" bestFit="1" customWidth="1"/>
    <col min="15523" max="15523" width="37.7109375" style="21" bestFit="1" customWidth="1"/>
    <col min="15524" max="15524" width="1.28515625" style="21" customWidth="1"/>
    <col min="15525" max="15525" width="13.28515625" style="21" bestFit="1" customWidth="1"/>
    <col min="15526" max="15526" width="1.28515625" style="21" customWidth="1"/>
    <col min="15527" max="15528" width="24.5703125" style="21" customWidth="1"/>
    <col min="15529" max="15529" width="14.7109375" style="21" bestFit="1" customWidth="1"/>
    <col min="15530" max="15530" width="1.28515625" style="21" customWidth="1"/>
    <col min="15531" max="15531" width="12" style="21" bestFit="1" customWidth="1"/>
    <col min="15532" max="15533" width="12" style="21" customWidth="1"/>
    <col min="15534" max="15777" width="11.42578125" style="21"/>
    <col min="15778" max="15778" width="3.7109375" style="21" bestFit="1" customWidth="1"/>
    <col min="15779" max="15779" width="37.7109375" style="21" bestFit="1" customWidth="1"/>
    <col min="15780" max="15780" width="1.28515625" style="21" customWidth="1"/>
    <col min="15781" max="15781" width="13.28515625" style="21" bestFit="1" customWidth="1"/>
    <col min="15782" max="15782" width="1.28515625" style="21" customWidth="1"/>
    <col min="15783" max="15784" width="24.5703125" style="21" customWidth="1"/>
    <col min="15785" max="15785" width="14.7109375" style="21" bestFit="1" customWidth="1"/>
    <col min="15786" max="15786" width="1.28515625" style="21" customWidth="1"/>
    <col min="15787" max="15787" width="12" style="21" bestFit="1" customWidth="1"/>
    <col min="15788" max="15789" width="12" style="21" customWidth="1"/>
    <col min="15790" max="16033" width="11.42578125" style="21"/>
    <col min="16034" max="16034" width="3.7109375" style="21" bestFit="1" customWidth="1"/>
    <col min="16035" max="16035" width="37.7109375" style="21" bestFit="1" customWidth="1"/>
    <col min="16036" max="16036" width="1.28515625" style="21" customWidth="1"/>
    <col min="16037" max="16037" width="13.28515625" style="21" bestFit="1" customWidth="1"/>
    <col min="16038" max="16038" width="1.28515625" style="21" customWidth="1"/>
    <col min="16039" max="16040" width="24.5703125" style="21" customWidth="1"/>
    <col min="16041" max="16041" width="14.7109375" style="21" bestFit="1" customWidth="1"/>
    <col min="16042" max="16042" width="1.28515625" style="21" customWidth="1"/>
    <col min="16043" max="16043" width="12" style="21" bestFit="1" customWidth="1"/>
    <col min="16044" max="16045" width="12" style="21" customWidth="1"/>
    <col min="16046" max="16259" width="11.42578125" style="21"/>
    <col min="16260" max="16384" width="14.7109375" style="21" customWidth="1"/>
  </cols>
  <sheetData>
    <row r="1" spans="1:13" s="2" customFormat="1" ht="47.25" customHeight="1">
      <c r="A1" s="29"/>
      <c r="C1" s="59"/>
      <c r="D1" s="118" t="str">
        <f>'LPF 08-2022'!I1</f>
        <v>PRECIOS SUGERIDOS DE VENTA FLEETSALE N° 08 - 2022</v>
      </c>
      <c r="E1" s="118"/>
      <c r="F1" s="118"/>
      <c r="G1" s="118"/>
      <c r="H1" s="118"/>
      <c r="I1" s="118"/>
    </row>
    <row r="2" spans="1:13" s="5" customFormat="1" ht="21">
      <c r="A2" s="30"/>
      <c r="B2" s="31"/>
      <c r="C2" s="89"/>
      <c r="D2" s="119" t="str">
        <f>'LPF 08-2022'!J2</f>
        <v>Vigencia: desde 03 de Agosto 2022</v>
      </c>
      <c r="E2" s="119"/>
      <c r="F2" s="119"/>
      <c r="G2" s="119"/>
      <c r="H2" s="119"/>
      <c r="I2" s="34"/>
      <c r="J2" s="33"/>
    </row>
    <row r="3" spans="1:13" s="5" customFormat="1" ht="33.950000000000003" customHeight="1">
      <c r="A3" s="30"/>
      <c r="B3" s="35"/>
      <c r="C3" s="90"/>
      <c r="D3" s="35"/>
      <c r="E3" s="32"/>
      <c r="F3" s="35"/>
      <c r="G3" s="32"/>
      <c r="H3" s="32"/>
      <c r="I3" s="35"/>
      <c r="J3" s="58"/>
    </row>
    <row r="4" spans="1:13" s="5" customFormat="1" ht="34.5" customHeight="1">
      <c r="A4" s="30"/>
      <c r="B4" s="4"/>
      <c r="C4" s="91"/>
      <c r="D4" s="36"/>
      <c r="E4" s="35"/>
      <c r="F4" s="36"/>
      <c r="G4" s="35"/>
      <c r="H4" s="35"/>
      <c r="I4" s="35"/>
      <c r="J4" s="117" t="s">
        <v>37</v>
      </c>
      <c r="K4" s="117" t="s">
        <v>36</v>
      </c>
      <c r="L4" s="117" t="s">
        <v>38</v>
      </c>
    </row>
    <row r="5" spans="1:13" s="5" customFormat="1" ht="36" customHeight="1">
      <c r="A5" s="30"/>
      <c r="B5" s="60" t="s">
        <v>21</v>
      </c>
      <c r="C5" s="92"/>
      <c r="D5" s="61" t="s">
        <v>40</v>
      </c>
      <c r="E5" s="62"/>
      <c r="F5" s="63" t="s">
        <v>22</v>
      </c>
      <c r="G5" s="38"/>
      <c r="H5" s="72" t="s">
        <v>41</v>
      </c>
      <c r="J5" s="117"/>
      <c r="K5" s="117"/>
      <c r="L5" s="117"/>
    </row>
    <row r="6" spans="1:13" s="69" customFormat="1" ht="8.25" customHeight="1">
      <c r="A6" s="64"/>
      <c r="B6" s="64"/>
      <c r="C6" s="95"/>
      <c r="D6" s="65"/>
      <c r="E6" s="77"/>
      <c r="F6" s="64"/>
      <c r="G6" s="70"/>
      <c r="H6" s="77"/>
      <c r="I6" s="56"/>
      <c r="J6" s="82"/>
      <c r="K6" s="82"/>
      <c r="L6" s="82"/>
    </row>
    <row r="7" spans="1:13" s="69" customFormat="1" ht="15" customHeight="1">
      <c r="A7" s="14"/>
      <c r="B7" s="66" t="s">
        <v>63</v>
      </c>
      <c r="C7" s="103"/>
      <c r="D7" s="67"/>
      <c r="E7" s="75"/>
      <c r="F7" s="68"/>
      <c r="G7" s="70"/>
      <c r="H7" s="80"/>
      <c r="I7" s="56"/>
      <c r="J7" s="80"/>
      <c r="K7" s="80"/>
      <c r="L7" s="80"/>
    </row>
    <row r="8" spans="1:13" s="69" customFormat="1" ht="15" customHeight="1">
      <c r="A8" s="86">
        <v>1</v>
      </c>
      <c r="B8" s="73" t="s">
        <v>64</v>
      </c>
      <c r="C8" s="103" t="s">
        <v>65</v>
      </c>
      <c r="D8" s="76">
        <v>11490000</v>
      </c>
      <c r="E8" s="75"/>
      <c r="F8" s="76">
        <v>0</v>
      </c>
      <c r="G8" s="70"/>
      <c r="H8" s="78">
        <f t="shared" ref="H8:H9" si="0">D8-F8</f>
        <v>11490000</v>
      </c>
      <c r="I8" s="56"/>
      <c r="J8" s="78">
        <f t="shared" ref="J8:J10" si="1">H8*(1-L8)</f>
        <v>11145300</v>
      </c>
      <c r="K8" s="81">
        <v>0.04</v>
      </c>
      <c r="L8" s="81">
        <v>0.03</v>
      </c>
    </row>
    <row r="9" spans="1:13" s="69" customFormat="1" ht="15" customHeight="1">
      <c r="A9" s="86">
        <v>2</v>
      </c>
      <c r="B9" s="73" t="s">
        <v>66</v>
      </c>
      <c r="C9" s="103" t="s">
        <v>67</v>
      </c>
      <c r="D9" s="76">
        <v>12090000</v>
      </c>
      <c r="E9" s="75"/>
      <c r="F9" s="76">
        <v>0</v>
      </c>
      <c r="G9" s="70"/>
      <c r="H9" s="78">
        <f t="shared" si="0"/>
        <v>12090000</v>
      </c>
      <c r="I9" s="56"/>
      <c r="J9" s="78">
        <f t="shared" si="1"/>
        <v>11727300</v>
      </c>
      <c r="K9" s="81">
        <v>0.04</v>
      </c>
      <c r="L9" s="81">
        <v>0.03</v>
      </c>
    </row>
    <row r="10" spans="1:13" s="69" customFormat="1" ht="15" customHeight="1">
      <c r="A10" s="86">
        <v>3</v>
      </c>
      <c r="B10" s="73" t="s">
        <v>68</v>
      </c>
      <c r="C10" s="103" t="s">
        <v>69</v>
      </c>
      <c r="D10" s="76">
        <v>13090000</v>
      </c>
      <c r="E10" s="75"/>
      <c r="F10" s="76">
        <v>0</v>
      </c>
      <c r="G10" s="70"/>
      <c r="H10" s="78">
        <f>D10-F10</f>
        <v>13090000</v>
      </c>
      <c r="I10" s="56"/>
      <c r="J10" s="78">
        <f t="shared" si="1"/>
        <v>12697300</v>
      </c>
      <c r="K10" s="81">
        <v>0.04</v>
      </c>
      <c r="L10" s="81">
        <v>0.03</v>
      </c>
    </row>
    <row r="11" spans="1:13" s="69" customFormat="1" ht="15" customHeight="1">
      <c r="A11" s="14"/>
      <c r="B11" s="74"/>
      <c r="C11" s="94"/>
      <c r="D11" s="79"/>
      <c r="E11" s="75"/>
      <c r="F11" s="79"/>
      <c r="G11" s="70"/>
      <c r="H11" s="79"/>
      <c r="I11" s="56"/>
      <c r="J11" s="79"/>
      <c r="K11" s="79"/>
      <c r="L11" s="79"/>
    </row>
    <row r="12" spans="1:13" s="69" customFormat="1" ht="15" customHeight="1">
      <c r="A12" s="14"/>
      <c r="B12" s="66" t="s">
        <v>76</v>
      </c>
      <c r="C12" s="93"/>
      <c r="D12" s="67"/>
      <c r="E12" s="75"/>
      <c r="F12" s="68"/>
      <c r="G12" s="70"/>
      <c r="H12" s="80"/>
      <c r="I12" s="56"/>
      <c r="J12" s="80"/>
      <c r="K12" s="80"/>
      <c r="L12" s="80"/>
    </row>
    <row r="13" spans="1:13" s="69" customFormat="1" ht="15" customHeight="1">
      <c r="A13" s="86">
        <v>4</v>
      </c>
      <c r="B13" s="73" t="s">
        <v>77</v>
      </c>
      <c r="C13" s="94" t="s">
        <v>78</v>
      </c>
      <c r="D13" s="76">
        <v>13390000</v>
      </c>
      <c r="E13" s="75"/>
      <c r="F13" s="76">
        <v>0</v>
      </c>
      <c r="G13" s="70"/>
      <c r="H13" s="78">
        <f t="shared" ref="H13:H15" si="2">D13-F13</f>
        <v>13390000</v>
      </c>
      <c r="I13" s="56"/>
      <c r="J13" s="78">
        <f t="shared" ref="J13:J15" si="3">H13*(1-L13)</f>
        <v>12988300</v>
      </c>
      <c r="K13" s="81">
        <v>0.04</v>
      </c>
      <c r="L13" s="81">
        <v>0.03</v>
      </c>
      <c r="M13" s="122"/>
    </row>
    <row r="14" spans="1:13" s="69" customFormat="1" ht="15" customHeight="1">
      <c r="A14" s="86">
        <v>5</v>
      </c>
      <c r="B14" s="73" t="s">
        <v>79</v>
      </c>
      <c r="C14" s="94" t="s">
        <v>80</v>
      </c>
      <c r="D14" s="76">
        <v>13990000</v>
      </c>
      <c r="E14" s="75"/>
      <c r="F14" s="76">
        <v>0</v>
      </c>
      <c r="G14" s="70"/>
      <c r="H14" s="78">
        <f t="shared" si="2"/>
        <v>13990000</v>
      </c>
      <c r="I14" s="56"/>
      <c r="J14" s="78">
        <f t="shared" si="3"/>
        <v>13570300</v>
      </c>
      <c r="K14" s="81">
        <v>0.04</v>
      </c>
      <c r="L14" s="81">
        <v>0.03</v>
      </c>
    </row>
    <row r="15" spans="1:13" s="69" customFormat="1" ht="15" customHeight="1">
      <c r="A15" s="86">
        <v>6</v>
      </c>
      <c r="B15" s="73" t="s">
        <v>81</v>
      </c>
      <c r="C15" s="94" t="s">
        <v>82</v>
      </c>
      <c r="D15" s="76">
        <v>16290000</v>
      </c>
      <c r="E15" s="75"/>
      <c r="F15" s="76">
        <v>0</v>
      </c>
      <c r="G15" s="70"/>
      <c r="H15" s="78">
        <f t="shared" si="2"/>
        <v>16290000</v>
      </c>
      <c r="I15" s="56"/>
      <c r="J15" s="78">
        <f t="shared" si="3"/>
        <v>15801300</v>
      </c>
      <c r="K15" s="81">
        <v>0.04</v>
      </c>
      <c r="L15" s="81">
        <v>0.03</v>
      </c>
    </row>
    <row r="16" spans="1:13" s="69" customFormat="1" ht="15" customHeight="1">
      <c r="A16" s="102"/>
      <c r="B16" s="104"/>
      <c r="C16" s="94"/>
      <c r="D16" s="105"/>
      <c r="E16" s="75"/>
      <c r="F16" s="105"/>
      <c r="G16" s="70"/>
      <c r="H16" s="105"/>
      <c r="I16" s="56"/>
      <c r="J16" s="105"/>
      <c r="K16" s="106"/>
      <c r="L16" s="106"/>
    </row>
    <row r="17" spans="1:12" s="69" customFormat="1" ht="15" customHeight="1">
      <c r="A17" s="107"/>
      <c r="B17" s="66" t="s">
        <v>116</v>
      </c>
      <c r="C17" s="103"/>
      <c r="D17" s="67"/>
      <c r="E17" s="75"/>
      <c r="F17" s="68"/>
      <c r="G17" s="70"/>
      <c r="H17" s="80"/>
      <c r="I17" s="56"/>
      <c r="J17" s="80"/>
      <c r="K17" s="80"/>
      <c r="L17" s="80"/>
    </row>
    <row r="18" spans="1:12" s="69" customFormat="1" ht="15" customHeight="1">
      <c r="A18" s="108">
        <v>7</v>
      </c>
      <c r="B18" s="73" t="s">
        <v>117</v>
      </c>
      <c r="C18" s="103" t="s">
        <v>87</v>
      </c>
      <c r="D18" s="76">
        <v>18390000</v>
      </c>
      <c r="E18" s="75"/>
      <c r="F18" s="76">
        <v>0</v>
      </c>
      <c r="G18" s="70"/>
      <c r="H18" s="78">
        <f t="shared" ref="H18:H21" si="4">D18-F18</f>
        <v>18390000</v>
      </c>
      <c r="I18" s="56"/>
      <c r="J18" s="78">
        <f t="shared" ref="J18:J21" si="5">H18*(1-L18)</f>
        <v>17838300</v>
      </c>
      <c r="K18" s="81">
        <v>0.04</v>
      </c>
      <c r="L18" s="81">
        <v>0.03</v>
      </c>
    </row>
    <row r="19" spans="1:12" s="69" customFormat="1" ht="15" customHeight="1">
      <c r="A19" s="108">
        <v>8</v>
      </c>
      <c r="B19" s="73" t="s">
        <v>118</v>
      </c>
      <c r="C19" s="103" t="s">
        <v>88</v>
      </c>
      <c r="D19" s="76">
        <v>19690000</v>
      </c>
      <c r="E19" s="75"/>
      <c r="F19" s="76">
        <v>0</v>
      </c>
      <c r="G19" s="70"/>
      <c r="H19" s="78">
        <f t="shared" si="4"/>
        <v>19690000</v>
      </c>
      <c r="I19" s="56"/>
      <c r="J19" s="78">
        <f t="shared" si="5"/>
        <v>19099300</v>
      </c>
      <c r="K19" s="81">
        <v>0.04</v>
      </c>
      <c r="L19" s="81">
        <v>0.03</v>
      </c>
    </row>
    <row r="20" spans="1:12" s="69" customFormat="1" ht="15" customHeight="1">
      <c r="A20" s="108">
        <v>9</v>
      </c>
      <c r="B20" s="73" t="s">
        <v>119</v>
      </c>
      <c r="C20" s="103" t="s">
        <v>89</v>
      </c>
      <c r="D20" s="76">
        <v>20890000</v>
      </c>
      <c r="E20" s="75"/>
      <c r="F20" s="76">
        <v>0</v>
      </c>
      <c r="G20" s="70"/>
      <c r="H20" s="78">
        <f t="shared" si="4"/>
        <v>20890000</v>
      </c>
      <c r="I20" s="56"/>
      <c r="J20" s="78">
        <f t="shared" si="5"/>
        <v>20263300</v>
      </c>
      <c r="K20" s="81">
        <v>0.04</v>
      </c>
      <c r="L20" s="81">
        <v>0.03</v>
      </c>
    </row>
    <row r="21" spans="1:12" s="69" customFormat="1" ht="15" customHeight="1">
      <c r="A21" s="108">
        <v>10</v>
      </c>
      <c r="B21" s="73" t="s">
        <v>120</v>
      </c>
      <c r="C21" s="103" t="s">
        <v>90</v>
      </c>
      <c r="D21" s="76">
        <v>24890000</v>
      </c>
      <c r="E21" s="75"/>
      <c r="F21" s="76">
        <v>0</v>
      </c>
      <c r="G21" s="70"/>
      <c r="H21" s="78">
        <f t="shared" si="4"/>
        <v>24890000</v>
      </c>
      <c r="I21" s="56"/>
      <c r="J21" s="78">
        <f t="shared" si="5"/>
        <v>24143300</v>
      </c>
      <c r="K21" s="81">
        <v>0.04</v>
      </c>
      <c r="L21" s="81">
        <v>0.03</v>
      </c>
    </row>
    <row r="22" spans="1:12" s="69" customFormat="1" ht="15" customHeight="1">
      <c r="A22" s="14"/>
      <c r="B22" s="74"/>
      <c r="C22" s="94"/>
      <c r="D22" s="79"/>
      <c r="E22" s="75"/>
      <c r="F22" s="79"/>
      <c r="G22" s="70"/>
      <c r="H22" s="79"/>
      <c r="I22" s="56"/>
      <c r="J22" s="79"/>
      <c r="K22" s="79"/>
      <c r="L22" s="79"/>
    </row>
    <row r="23" spans="1:12" s="69" customFormat="1" ht="15" customHeight="1">
      <c r="A23" s="7"/>
      <c r="B23" s="66" t="s">
        <v>42</v>
      </c>
      <c r="C23" s="93"/>
      <c r="D23" s="67"/>
      <c r="E23" s="75"/>
      <c r="F23" s="68"/>
      <c r="G23" s="70"/>
      <c r="H23" s="80"/>
      <c r="I23" s="56"/>
      <c r="J23" s="80"/>
      <c r="K23" s="80"/>
      <c r="L23" s="80"/>
    </row>
    <row r="24" spans="1:12" s="69" customFormat="1" ht="15" customHeight="1">
      <c r="A24" s="86">
        <v>11</v>
      </c>
      <c r="B24" s="73" t="s">
        <v>43</v>
      </c>
      <c r="C24" s="94" t="s">
        <v>46</v>
      </c>
      <c r="D24" s="76">
        <v>16990000</v>
      </c>
      <c r="E24" s="75"/>
      <c r="F24" s="76">
        <v>0</v>
      </c>
      <c r="G24" s="70"/>
      <c r="H24" s="78">
        <f t="shared" ref="H24:H26" si="6">D24-F24</f>
        <v>16990000</v>
      </c>
      <c r="I24" s="56"/>
      <c r="J24" s="78">
        <f t="shared" ref="J24:J26" si="7">H24*(1-L24)</f>
        <v>16480300</v>
      </c>
      <c r="K24" s="81">
        <v>0.04</v>
      </c>
      <c r="L24" s="81">
        <v>0.03</v>
      </c>
    </row>
    <row r="25" spans="1:12" s="69" customFormat="1" ht="15" customHeight="1">
      <c r="A25" s="86">
        <v>12</v>
      </c>
      <c r="B25" s="73" t="s">
        <v>44</v>
      </c>
      <c r="C25" s="94" t="s">
        <v>47</v>
      </c>
      <c r="D25" s="76">
        <v>18090000</v>
      </c>
      <c r="E25" s="75"/>
      <c r="F25" s="76">
        <v>0</v>
      </c>
      <c r="G25" s="70"/>
      <c r="H25" s="78">
        <f t="shared" si="6"/>
        <v>18090000</v>
      </c>
      <c r="I25" s="56"/>
      <c r="J25" s="78">
        <f t="shared" si="7"/>
        <v>17547300</v>
      </c>
      <c r="K25" s="81">
        <v>0.04</v>
      </c>
      <c r="L25" s="81">
        <v>0.03</v>
      </c>
    </row>
    <row r="26" spans="1:12" s="69" customFormat="1" ht="15" customHeight="1">
      <c r="A26" s="86">
        <v>13</v>
      </c>
      <c r="B26" s="73" t="s">
        <v>45</v>
      </c>
      <c r="C26" s="94" t="s">
        <v>62</v>
      </c>
      <c r="D26" s="76">
        <v>18690000</v>
      </c>
      <c r="E26" s="75"/>
      <c r="F26" s="76">
        <v>0</v>
      </c>
      <c r="G26" s="70"/>
      <c r="H26" s="78">
        <f t="shared" si="6"/>
        <v>18690000</v>
      </c>
      <c r="I26" s="56"/>
      <c r="J26" s="78">
        <f t="shared" si="7"/>
        <v>18129300</v>
      </c>
      <c r="K26" s="81">
        <v>0.04</v>
      </c>
      <c r="L26" s="81">
        <v>0.03</v>
      </c>
    </row>
    <row r="27" spans="1:12" s="69" customFormat="1" ht="15" customHeight="1">
      <c r="A27" s="102"/>
      <c r="B27" s="104"/>
      <c r="C27" s="94"/>
      <c r="D27" s="105"/>
      <c r="E27" s="75"/>
      <c r="F27" s="105"/>
      <c r="G27" s="70"/>
      <c r="H27" s="105"/>
      <c r="I27" s="56"/>
      <c r="J27" s="105"/>
      <c r="K27" s="106"/>
      <c r="L27" s="106"/>
    </row>
    <row r="28" spans="1:12" s="69" customFormat="1" ht="15" customHeight="1">
      <c r="A28" s="7"/>
      <c r="B28" s="66" t="s">
        <v>166</v>
      </c>
      <c r="C28" s="93"/>
      <c r="D28" s="67"/>
      <c r="E28" s="75"/>
      <c r="F28" s="68"/>
      <c r="G28" s="70"/>
      <c r="H28" s="80"/>
      <c r="I28" s="56"/>
      <c r="J28" s="80"/>
      <c r="K28" s="80"/>
      <c r="L28" s="80"/>
    </row>
    <row r="29" spans="1:12" s="69" customFormat="1" ht="15" customHeight="1">
      <c r="A29" s="86">
        <v>14</v>
      </c>
      <c r="B29" s="73" t="s">
        <v>167</v>
      </c>
      <c r="C29" s="94" t="s">
        <v>46</v>
      </c>
      <c r="D29" s="76">
        <v>17490000</v>
      </c>
      <c r="E29" s="75"/>
      <c r="F29" s="76">
        <v>0</v>
      </c>
      <c r="G29" s="70"/>
      <c r="H29" s="78">
        <f t="shared" ref="H29:H31" si="8">D29-F29</f>
        <v>17490000</v>
      </c>
      <c r="I29" s="56"/>
      <c r="J29" s="78">
        <f t="shared" ref="J29:J31" si="9">H29*(1-L29)</f>
        <v>16965300</v>
      </c>
      <c r="K29" s="81">
        <v>0.04</v>
      </c>
      <c r="L29" s="81">
        <v>0.03</v>
      </c>
    </row>
    <row r="30" spans="1:12" s="69" customFormat="1" ht="15" customHeight="1">
      <c r="A30" s="86">
        <v>15</v>
      </c>
      <c r="B30" s="73" t="s">
        <v>168</v>
      </c>
      <c r="C30" s="94" t="s">
        <v>47</v>
      </c>
      <c r="D30" s="76">
        <v>18190000</v>
      </c>
      <c r="E30" s="75"/>
      <c r="F30" s="76">
        <v>0</v>
      </c>
      <c r="G30" s="70"/>
      <c r="H30" s="78">
        <f t="shared" si="8"/>
        <v>18190000</v>
      </c>
      <c r="I30" s="56"/>
      <c r="J30" s="78">
        <f t="shared" si="9"/>
        <v>17644300</v>
      </c>
      <c r="K30" s="81">
        <v>0.04</v>
      </c>
      <c r="L30" s="81">
        <v>0.03</v>
      </c>
    </row>
    <row r="31" spans="1:12" s="69" customFormat="1" ht="15" customHeight="1">
      <c r="A31" s="86">
        <v>16</v>
      </c>
      <c r="B31" s="73" t="s">
        <v>170</v>
      </c>
      <c r="C31" s="94" t="s">
        <v>62</v>
      </c>
      <c r="D31" s="76">
        <v>19790000</v>
      </c>
      <c r="E31" s="75"/>
      <c r="F31" s="76">
        <v>0</v>
      </c>
      <c r="G31" s="70"/>
      <c r="H31" s="78">
        <f t="shared" si="8"/>
        <v>19790000</v>
      </c>
      <c r="I31" s="56"/>
      <c r="J31" s="78">
        <f t="shared" si="9"/>
        <v>19196300</v>
      </c>
      <c r="K31" s="81">
        <v>0.04</v>
      </c>
      <c r="L31" s="81">
        <v>0.03</v>
      </c>
    </row>
    <row r="32" spans="1:12" s="69" customFormat="1" ht="15" customHeight="1">
      <c r="A32" s="102"/>
      <c r="B32" s="104"/>
      <c r="C32" s="94"/>
      <c r="D32" s="105"/>
      <c r="E32" s="75"/>
      <c r="F32" s="105"/>
      <c r="G32" s="70"/>
      <c r="H32" s="105"/>
      <c r="I32" s="56"/>
      <c r="J32" s="105"/>
      <c r="K32" s="106"/>
      <c r="L32" s="106"/>
    </row>
    <row r="33" spans="1:12" s="69" customFormat="1" ht="15" customHeight="1">
      <c r="A33" s="7"/>
      <c r="B33" s="66" t="s">
        <v>135</v>
      </c>
      <c r="C33" s="93"/>
      <c r="D33" s="67"/>
      <c r="E33" s="75"/>
      <c r="F33" s="68"/>
      <c r="G33" s="70"/>
      <c r="H33" s="80"/>
      <c r="I33" s="56"/>
      <c r="J33" s="80"/>
      <c r="K33" s="80"/>
      <c r="L33" s="80"/>
    </row>
    <row r="34" spans="1:12" s="69" customFormat="1" ht="15" customHeight="1">
      <c r="A34" s="86">
        <v>17</v>
      </c>
      <c r="B34" s="73" t="s">
        <v>136</v>
      </c>
      <c r="C34" s="94" t="s">
        <v>46</v>
      </c>
      <c r="D34" s="76">
        <v>19490000</v>
      </c>
      <c r="E34" s="75"/>
      <c r="F34" s="76">
        <v>0</v>
      </c>
      <c r="G34" s="70"/>
      <c r="H34" s="78">
        <f t="shared" ref="H34:H35" si="10">D34-F34</f>
        <v>19490000</v>
      </c>
      <c r="I34" s="56"/>
      <c r="J34" s="78">
        <f t="shared" ref="J34:J35" si="11">H34*(1-L34)</f>
        <v>18905300</v>
      </c>
      <c r="K34" s="81">
        <v>0.04</v>
      </c>
      <c r="L34" s="81">
        <v>0.03</v>
      </c>
    </row>
    <row r="35" spans="1:12" s="69" customFormat="1" ht="15" customHeight="1">
      <c r="A35" s="86">
        <v>18</v>
      </c>
      <c r="B35" s="73" t="s">
        <v>139</v>
      </c>
      <c r="C35" s="94" t="s">
        <v>47</v>
      </c>
      <c r="D35" s="76">
        <v>21990000</v>
      </c>
      <c r="E35" s="75"/>
      <c r="F35" s="76">
        <v>0</v>
      </c>
      <c r="G35" s="70"/>
      <c r="H35" s="78">
        <f t="shared" si="10"/>
        <v>21990000</v>
      </c>
      <c r="I35" s="56"/>
      <c r="J35" s="78">
        <f t="shared" si="11"/>
        <v>21330300</v>
      </c>
      <c r="K35" s="81">
        <v>0.04</v>
      </c>
      <c r="L35" s="81">
        <v>0.03</v>
      </c>
    </row>
    <row r="36" spans="1:12" s="69" customFormat="1" ht="15" customHeight="1">
      <c r="A36" s="102"/>
      <c r="B36" s="104"/>
      <c r="C36" s="94"/>
      <c r="D36" s="105"/>
      <c r="E36" s="75"/>
      <c r="F36" s="105"/>
      <c r="G36" s="70"/>
      <c r="H36" s="105"/>
      <c r="I36" s="56"/>
      <c r="J36" s="105"/>
      <c r="K36" s="106"/>
      <c r="L36" s="106"/>
    </row>
    <row r="37" spans="1:12" s="69" customFormat="1" ht="15" customHeight="1">
      <c r="A37" s="102"/>
      <c r="B37" s="66" t="s">
        <v>98</v>
      </c>
      <c r="C37" s="93"/>
      <c r="D37" s="67"/>
      <c r="E37" s="75"/>
      <c r="F37" s="68"/>
      <c r="G37" s="70"/>
      <c r="H37" s="80"/>
      <c r="I37" s="56"/>
      <c r="J37" s="80"/>
      <c r="K37" s="80"/>
      <c r="L37" s="80"/>
    </row>
    <row r="38" spans="1:12" s="69" customFormat="1" ht="15" customHeight="1">
      <c r="A38" s="86">
        <v>19</v>
      </c>
      <c r="B38" s="73" t="s">
        <v>148</v>
      </c>
      <c r="C38" s="103" t="s">
        <v>113</v>
      </c>
      <c r="D38" s="76">
        <v>21890000</v>
      </c>
      <c r="E38" s="75"/>
      <c r="F38" s="76">
        <v>0</v>
      </c>
      <c r="G38" s="70"/>
      <c r="H38" s="78">
        <f t="shared" ref="H38" si="12">D38-F38</f>
        <v>21890000</v>
      </c>
      <c r="I38" s="56"/>
      <c r="J38" s="78">
        <f t="shared" ref="J38" si="13">H38*(1-L38)</f>
        <v>21233300</v>
      </c>
      <c r="K38" s="81">
        <v>0.04</v>
      </c>
      <c r="L38" s="81">
        <v>0.03</v>
      </c>
    </row>
    <row r="39" spans="1:12" s="69" customFormat="1" ht="15" customHeight="1">
      <c r="A39" s="86">
        <v>20</v>
      </c>
      <c r="B39" s="73" t="s">
        <v>110</v>
      </c>
      <c r="C39" s="103" t="s">
        <v>113</v>
      </c>
      <c r="D39" s="76">
        <v>22890000</v>
      </c>
      <c r="E39" s="75"/>
      <c r="F39" s="76">
        <v>0</v>
      </c>
      <c r="G39" s="70"/>
      <c r="H39" s="78">
        <f t="shared" ref="H39" si="14">D39-F39</f>
        <v>22890000</v>
      </c>
      <c r="I39" s="56"/>
      <c r="J39" s="78">
        <f t="shared" ref="J39" si="15">H39*(1-L39)</f>
        <v>22203300</v>
      </c>
      <c r="K39" s="81">
        <v>0.04</v>
      </c>
      <c r="L39" s="81">
        <v>0.03</v>
      </c>
    </row>
    <row r="40" spans="1:12" s="69" customFormat="1" ht="15" customHeight="1">
      <c r="A40" s="86">
        <v>21</v>
      </c>
      <c r="B40" s="73" t="s">
        <v>99</v>
      </c>
      <c r="C40" s="94" t="s">
        <v>106</v>
      </c>
      <c r="D40" s="76">
        <v>24190000</v>
      </c>
      <c r="E40" s="75"/>
      <c r="F40" s="76">
        <v>0</v>
      </c>
      <c r="G40" s="70"/>
      <c r="H40" s="78">
        <f t="shared" ref="H40:H43" si="16">D40-F40</f>
        <v>24190000</v>
      </c>
      <c r="I40" s="56"/>
      <c r="J40" s="78">
        <f t="shared" ref="J40:J43" si="17">H40*(1-L40)</f>
        <v>23464300</v>
      </c>
      <c r="K40" s="81">
        <v>0.04</v>
      </c>
      <c r="L40" s="81">
        <v>0.03</v>
      </c>
    </row>
    <row r="41" spans="1:12" s="69" customFormat="1" ht="15" customHeight="1">
      <c r="A41" s="86">
        <v>22</v>
      </c>
      <c r="B41" s="73" t="s">
        <v>111</v>
      </c>
      <c r="C41" s="103" t="s">
        <v>114</v>
      </c>
      <c r="D41" s="76">
        <v>25290000</v>
      </c>
      <c r="E41" s="75"/>
      <c r="F41" s="76">
        <v>0</v>
      </c>
      <c r="G41" s="70"/>
      <c r="H41" s="78">
        <f t="shared" ref="H41" si="18">D41-F41</f>
        <v>25290000</v>
      </c>
      <c r="I41" s="56"/>
      <c r="J41" s="78">
        <f t="shared" ref="J41" si="19">H41*(1-L41)</f>
        <v>24531300</v>
      </c>
      <c r="K41" s="81">
        <v>0.04</v>
      </c>
      <c r="L41" s="81">
        <v>0.03</v>
      </c>
    </row>
    <row r="42" spans="1:12" s="69" customFormat="1" ht="15" customHeight="1">
      <c r="A42" s="86">
        <v>23</v>
      </c>
      <c r="B42" s="73" t="s">
        <v>134</v>
      </c>
      <c r="C42" s="103"/>
      <c r="D42" s="76">
        <v>27390000</v>
      </c>
      <c r="E42" s="75"/>
      <c r="F42" s="76">
        <v>0</v>
      </c>
      <c r="G42" s="70"/>
      <c r="H42" s="78">
        <f t="shared" ref="H42" si="20">D42-F42</f>
        <v>27390000</v>
      </c>
      <c r="I42" s="56"/>
      <c r="J42" s="78">
        <f t="shared" ref="J42" si="21">H42*(1-L42)</f>
        <v>26568300</v>
      </c>
      <c r="K42" s="81">
        <v>0.04</v>
      </c>
      <c r="L42" s="81">
        <v>0.03</v>
      </c>
    </row>
    <row r="43" spans="1:12" s="69" customFormat="1" ht="12.75">
      <c r="A43" s="86">
        <v>24</v>
      </c>
      <c r="B43" s="73" t="s">
        <v>101</v>
      </c>
      <c r="C43" s="103" t="s">
        <v>107</v>
      </c>
      <c r="D43" s="76">
        <v>32390000</v>
      </c>
      <c r="E43" s="75"/>
      <c r="F43" s="76">
        <v>0</v>
      </c>
      <c r="G43" s="70"/>
      <c r="H43" s="78">
        <f t="shared" si="16"/>
        <v>32390000</v>
      </c>
      <c r="I43" s="26"/>
      <c r="J43" s="78">
        <f t="shared" si="17"/>
        <v>31418300</v>
      </c>
      <c r="K43" s="81">
        <v>0.04</v>
      </c>
      <c r="L43" s="81">
        <v>0.03</v>
      </c>
    </row>
  </sheetData>
  <mergeCells count="5">
    <mergeCell ref="K4:K5"/>
    <mergeCell ref="L4:L5"/>
    <mergeCell ref="J4:J5"/>
    <mergeCell ref="D1:I1"/>
    <mergeCell ref="D2:H2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9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1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9" width="13.28515625" style="45" bestFit="1" customWidth="1"/>
    <col min="10" max="16384" width="11.42578125" style="45"/>
  </cols>
  <sheetData>
    <row r="1" spans="1:8" ht="21">
      <c r="A1" s="42"/>
      <c r="B1" s="42"/>
      <c r="C1" s="42"/>
      <c r="D1" s="49"/>
      <c r="E1" s="44"/>
      <c r="F1" s="44"/>
    </row>
    <row r="2" spans="1:8" ht="21">
      <c r="A2" s="42"/>
      <c r="B2" s="42"/>
      <c r="C2" s="42"/>
      <c r="D2" s="50"/>
      <c r="E2" s="44"/>
      <c r="F2" s="44"/>
    </row>
    <row r="3" spans="1:8" ht="23.25">
      <c r="A3" s="42"/>
      <c r="B3" s="42"/>
      <c r="C3" s="42"/>
      <c r="D3" s="50"/>
      <c r="E3" s="53" t="str">
        <f>'LPF 08-2022'!I1</f>
        <v>PRECIOS SUGERIDOS DE VENTA FLEETSALE N° 08 - 2022</v>
      </c>
      <c r="F3" s="53"/>
    </row>
    <row r="4" spans="1:8" ht="21">
      <c r="A4" s="42"/>
      <c r="B4" s="42"/>
      <c r="C4" s="42"/>
      <c r="D4" s="50"/>
      <c r="E4" s="120" t="str">
        <f>'Bonos BV LPF 08-2022'!D2</f>
        <v>Vigencia: desde 03 de Agosto 2022</v>
      </c>
      <c r="F4" s="120"/>
    </row>
    <row r="5" spans="1:8" ht="21">
      <c r="A5" s="42"/>
      <c r="B5" s="42"/>
      <c r="C5" s="42"/>
      <c r="D5" s="50"/>
      <c r="F5" s="52"/>
    </row>
    <row r="6" spans="1:8" ht="25.5">
      <c r="A6" s="43" t="s">
        <v>23</v>
      </c>
      <c r="B6" s="97" t="s">
        <v>24</v>
      </c>
      <c r="C6" s="97" t="s">
        <v>25</v>
      </c>
      <c r="D6" s="57"/>
      <c r="E6" s="48" t="s">
        <v>21</v>
      </c>
      <c r="F6" s="37"/>
      <c r="G6" s="46" t="s">
        <v>35</v>
      </c>
      <c r="H6" s="54" t="s">
        <v>36</v>
      </c>
    </row>
    <row r="7" spans="1:8">
      <c r="B7" s="71" t="s">
        <v>123</v>
      </c>
      <c r="C7" s="71" t="s">
        <v>124</v>
      </c>
      <c r="D7" s="57" t="str">
        <f t="shared" ref="D7:D49" si="0">B7&amp;" "&amp;LEFT(C7)&amp;" "&amp;RIGHT(C7,4)</f>
        <v>0AS42J617 G G03W</v>
      </c>
      <c r="E7" s="71" t="s">
        <v>118</v>
      </c>
      <c r="G7" s="47">
        <f>VLOOKUP(E7,'Bonos BV LPF 08-2022'!B:J,9,0)</f>
        <v>19099300</v>
      </c>
      <c r="H7" s="55">
        <f>VLOOKUP(E7,'Bonos BV LPF 08-2022'!B:K,10,0)</f>
        <v>0.04</v>
      </c>
    </row>
    <row r="8" spans="1:8">
      <c r="B8" s="71" t="s">
        <v>125</v>
      </c>
      <c r="C8" s="71" t="s">
        <v>156</v>
      </c>
      <c r="D8" s="57" t="str">
        <f t="shared" si="0"/>
        <v>0AS42J61F G G0YR</v>
      </c>
      <c r="E8" s="71" t="s">
        <v>120</v>
      </c>
      <c r="G8" s="47">
        <f>VLOOKUP(E8,'Bonos BV LPF 08-2022'!B:J,9,0)</f>
        <v>24143300</v>
      </c>
      <c r="H8" s="55">
        <f>VLOOKUP(E8,'Bonos BV LPF 08-2022'!B:K,10,0)</f>
        <v>0.04</v>
      </c>
    </row>
    <row r="9" spans="1:8">
      <c r="B9" s="71" t="s">
        <v>125</v>
      </c>
      <c r="C9" s="71" t="s">
        <v>127</v>
      </c>
      <c r="D9" s="57" t="str">
        <f t="shared" si="0"/>
        <v>0AS42J61F G G04H</v>
      </c>
      <c r="E9" s="71" t="s">
        <v>120</v>
      </c>
      <c r="G9" s="47">
        <f>VLOOKUP(E9,'Bonos BV LPF 08-2022'!B:J,9,0)</f>
        <v>24143300</v>
      </c>
      <c r="H9" s="55">
        <f>VLOOKUP(E9,'Bonos BV LPF 08-2022'!B:K,10,0)</f>
        <v>0.04</v>
      </c>
    </row>
    <row r="10" spans="1:8">
      <c r="B10" s="71" t="s">
        <v>125</v>
      </c>
      <c r="C10" s="71" t="s">
        <v>157</v>
      </c>
      <c r="D10" s="57" t="str">
        <f t="shared" si="0"/>
        <v>0AS42J61F G G0YQ</v>
      </c>
      <c r="E10" s="71" t="s">
        <v>119</v>
      </c>
      <c r="G10" s="47">
        <f>VLOOKUP(E10,'Bonos BV LPF 08-2022'!B:J,9,0)</f>
        <v>20263300</v>
      </c>
      <c r="H10" s="55">
        <f>VLOOKUP(E10,'Bonos BV LPF 08-2022'!B:K,10,0)</f>
        <v>0.04</v>
      </c>
    </row>
    <row r="11" spans="1:8">
      <c r="B11" s="71" t="s">
        <v>125</v>
      </c>
      <c r="C11" s="71" t="s">
        <v>126</v>
      </c>
      <c r="D11" s="57" t="str">
        <f t="shared" si="0"/>
        <v>0AS42J61F G G03X</v>
      </c>
      <c r="E11" s="71" t="s">
        <v>119</v>
      </c>
      <c r="G11" s="47">
        <f>VLOOKUP(E11,'Bonos BV LPF 08-2022'!B:J,9,0)</f>
        <v>20263300</v>
      </c>
      <c r="H11" s="55">
        <f>VLOOKUP(E11,'Bonos BV LPF 08-2022'!B:K,10,0)</f>
        <v>0.04</v>
      </c>
    </row>
    <row r="12" spans="1:8">
      <c r="B12" s="71" t="s">
        <v>128</v>
      </c>
      <c r="C12" s="71" t="s">
        <v>158</v>
      </c>
      <c r="D12" s="57" t="str">
        <f t="shared" si="0"/>
        <v>0AS4D2617 G G0YH</v>
      </c>
      <c r="E12" s="71" t="s">
        <v>117</v>
      </c>
      <c r="G12" s="47">
        <f>VLOOKUP(E12,'Bonos BV LPF 08-2022'!B:J,9,0)</f>
        <v>17838300</v>
      </c>
      <c r="H12" s="55">
        <f>VLOOKUP(E12,'Bonos BV LPF 08-2022'!B:K,10,0)</f>
        <v>0.04</v>
      </c>
    </row>
    <row r="13" spans="1:8">
      <c r="B13" s="71" t="s">
        <v>128</v>
      </c>
      <c r="C13" s="71" t="s">
        <v>129</v>
      </c>
      <c r="D13" s="57" t="str">
        <f t="shared" si="0"/>
        <v>0AS4D2617 G G04G</v>
      </c>
      <c r="E13" s="71" t="s">
        <v>117</v>
      </c>
      <c r="F13" s="114"/>
      <c r="G13" s="47">
        <f>VLOOKUP(E13,'Bonos BV LPF 08-2022'!B:J,9,0)</f>
        <v>17838300</v>
      </c>
      <c r="H13" s="55">
        <f>VLOOKUP(E13,'Bonos BV LPF 08-2022'!B:K,10,0)</f>
        <v>0.04</v>
      </c>
    </row>
    <row r="14" spans="1:8">
      <c r="B14" s="71" t="s">
        <v>171</v>
      </c>
      <c r="C14" s="71" t="s">
        <v>172</v>
      </c>
      <c r="D14" s="57" t="str">
        <f t="shared" si="0"/>
        <v>FHW5D6617 D D0T5</v>
      </c>
      <c r="E14" s="71" t="s">
        <v>167</v>
      </c>
      <c r="F14" s="114"/>
      <c r="G14" s="47">
        <f>VLOOKUP(E14,'Bonos BV LPF 08-2022'!B:J,9,0)</f>
        <v>16965300</v>
      </c>
      <c r="H14" s="55">
        <f>VLOOKUP(E14,'Bonos BV LPF 08-2022'!B:K,10,0)</f>
        <v>0.04</v>
      </c>
    </row>
    <row r="15" spans="1:8">
      <c r="B15" s="71" t="s">
        <v>171</v>
      </c>
      <c r="C15" s="71" t="s">
        <v>173</v>
      </c>
      <c r="D15" s="57" t="str">
        <f t="shared" si="0"/>
        <v>FHW5D6617 D D0OC</v>
      </c>
      <c r="E15" s="71" t="s">
        <v>167</v>
      </c>
      <c r="F15" s="114"/>
      <c r="G15" s="47">
        <f>VLOOKUP(E15,'Bonos BV LPF 08-2022'!B:J,9,0)</f>
        <v>16965300</v>
      </c>
      <c r="H15" s="55">
        <f>VLOOKUP(E15,'Bonos BV LPF 08-2022'!B:K,10,0)</f>
        <v>0.04</v>
      </c>
    </row>
    <row r="16" spans="1:8">
      <c r="B16" s="71" t="s">
        <v>171</v>
      </c>
      <c r="C16" s="71" t="s">
        <v>174</v>
      </c>
      <c r="D16" s="57" t="str">
        <f t="shared" si="0"/>
        <v>FHW5D6617 D D0RV</v>
      </c>
      <c r="E16" s="71" t="s">
        <v>167</v>
      </c>
      <c r="G16" s="47">
        <f>VLOOKUP(E16,'Bonos BV LPF 08-2022'!B:J,9,0)</f>
        <v>16965300</v>
      </c>
      <c r="H16" s="55">
        <f>VLOOKUP(E16,'Bonos BV LPF 08-2022'!B:K,10,0)</f>
        <v>0.04</v>
      </c>
    </row>
    <row r="17" spans="2:9">
      <c r="B17" s="71" t="s">
        <v>175</v>
      </c>
      <c r="C17" s="71" t="s">
        <v>176</v>
      </c>
      <c r="D17" s="57" t="str">
        <f t="shared" si="0"/>
        <v>FHW5D661V D D0S4</v>
      </c>
      <c r="E17" s="71" t="s">
        <v>168</v>
      </c>
      <c r="G17" s="47">
        <f>VLOOKUP(E17,'Bonos BV LPF 08-2022'!B:J,9,0)</f>
        <v>17644300</v>
      </c>
      <c r="H17" s="55">
        <f>VLOOKUP(E17,'Bonos BV LPF 08-2022'!B:K,10,0)</f>
        <v>0.04</v>
      </c>
    </row>
    <row r="18" spans="2:9">
      <c r="B18" s="71" t="s">
        <v>175</v>
      </c>
      <c r="C18" s="71" t="s">
        <v>177</v>
      </c>
      <c r="D18" s="57" t="str">
        <f t="shared" si="0"/>
        <v>FHW5D661V D D0T7</v>
      </c>
      <c r="E18" s="71" t="s">
        <v>168</v>
      </c>
      <c r="G18" s="47">
        <f>VLOOKUP(E18,'Bonos BV LPF 08-2022'!B:J,9,0)</f>
        <v>17644300</v>
      </c>
      <c r="H18" s="55">
        <f>VLOOKUP(E18,'Bonos BV LPF 08-2022'!B:K,10,0)</f>
        <v>0.04</v>
      </c>
    </row>
    <row r="19" spans="2:9">
      <c r="B19" s="116" t="s">
        <v>175</v>
      </c>
      <c r="C19" s="116" t="s">
        <v>178</v>
      </c>
      <c r="D19" s="57" t="str">
        <f t="shared" si="0"/>
        <v>FHW5D661V D D01N</v>
      </c>
      <c r="E19" s="116" t="s">
        <v>170</v>
      </c>
      <c r="G19" s="123">
        <v>18517300</v>
      </c>
      <c r="H19" s="55">
        <f>VLOOKUP(E19,'Bonos BV LPF 08-2022'!B:K,10,0)</f>
        <v>0.04</v>
      </c>
    </row>
    <row r="20" spans="2:9">
      <c r="B20" s="116" t="s">
        <v>175</v>
      </c>
      <c r="C20" s="116" t="s">
        <v>179</v>
      </c>
      <c r="D20" s="57" t="str">
        <f t="shared" si="0"/>
        <v>FHW5D661V D D0RW</v>
      </c>
      <c r="E20" s="116" t="s">
        <v>170</v>
      </c>
      <c r="F20" s="114"/>
      <c r="G20" s="123">
        <v>18517300</v>
      </c>
      <c r="H20" s="55">
        <f>VLOOKUP(E20,'Bonos BV LPF 08-2022'!B:K,10,0)</f>
        <v>0.04</v>
      </c>
    </row>
    <row r="21" spans="2:9">
      <c r="B21" s="116" t="s">
        <v>175</v>
      </c>
      <c r="C21" s="116" t="s">
        <v>180</v>
      </c>
      <c r="D21" s="57" t="str">
        <f t="shared" si="0"/>
        <v>FHW5D661V D D0S6</v>
      </c>
      <c r="E21" s="116" t="s">
        <v>170</v>
      </c>
      <c r="F21" s="114"/>
      <c r="G21" s="47">
        <f>VLOOKUP(E21,'Bonos BV LPF 08-2022'!B:J,9,0)</f>
        <v>19196300</v>
      </c>
      <c r="H21" s="55">
        <f>VLOOKUP(E21,'Bonos BV LPF 08-2022'!B:K,10,0)</f>
        <v>0.04</v>
      </c>
      <c r="I21" s="121"/>
    </row>
    <row r="22" spans="2:9">
      <c r="B22" s="71" t="s">
        <v>144</v>
      </c>
      <c r="C22" s="71" t="s">
        <v>145</v>
      </c>
      <c r="D22" s="57" t="str">
        <f t="shared" si="0"/>
        <v>FHWC2J617 G G444</v>
      </c>
      <c r="E22" s="71" t="s">
        <v>136</v>
      </c>
      <c r="F22" s="114"/>
      <c r="G22" s="47">
        <f>VLOOKUP(E22,'Bonos BV LPF 08-2022'!B:J,9,0)</f>
        <v>18905300</v>
      </c>
      <c r="H22" s="55">
        <f>VLOOKUP(E22,'Bonos BV LPF 08-2022'!B:K,10,0)</f>
        <v>0.04</v>
      </c>
    </row>
    <row r="23" spans="2:9">
      <c r="B23" s="71" t="s">
        <v>144</v>
      </c>
      <c r="C23" s="71" t="s">
        <v>149</v>
      </c>
      <c r="D23" s="57" t="str">
        <f t="shared" si="0"/>
        <v>FHWC2J617 G G594</v>
      </c>
      <c r="E23" s="71" t="s">
        <v>136</v>
      </c>
      <c r="F23" s="114"/>
      <c r="G23" s="47">
        <f>VLOOKUP(E23,'Bonos BV LPF 08-2022'!B:J,9,0)</f>
        <v>18905300</v>
      </c>
      <c r="H23" s="55">
        <f>VLOOKUP(E23,'Bonos BV LPF 08-2022'!B:K,10,0)</f>
        <v>0.04</v>
      </c>
    </row>
    <row r="24" spans="2:9">
      <c r="B24" s="71" t="s">
        <v>146</v>
      </c>
      <c r="C24" s="71" t="s">
        <v>159</v>
      </c>
      <c r="D24" s="57" t="str">
        <f t="shared" si="0"/>
        <v>FHWC2J61F G G595</v>
      </c>
      <c r="E24" s="71" t="s">
        <v>139</v>
      </c>
      <c r="F24" s="114"/>
      <c r="G24" s="47">
        <f>VLOOKUP(E24,'Bonos BV LPF 08-2022'!B:J,9,0)</f>
        <v>21330300</v>
      </c>
      <c r="H24" s="55">
        <f>VLOOKUP(E24,'Bonos BV LPF 08-2022'!B:K,10,0)</f>
        <v>0.04</v>
      </c>
    </row>
    <row r="25" spans="2:9">
      <c r="B25" s="71" t="s">
        <v>146</v>
      </c>
      <c r="C25" s="71" t="s">
        <v>160</v>
      </c>
      <c r="D25" s="57" t="str">
        <f t="shared" si="0"/>
        <v>FHWC2J61F G G372</v>
      </c>
      <c r="E25" s="71" t="s">
        <v>139</v>
      </c>
      <c r="F25" s="114"/>
      <c r="G25" s="47">
        <f>VLOOKUP(E25,'Bonos BV LPF 08-2022'!B:J,9,0)</f>
        <v>21330300</v>
      </c>
      <c r="H25" s="55">
        <f>VLOOKUP(E25,'Bonos BV LPF 08-2022'!B:K,10,0)</f>
        <v>0.04</v>
      </c>
    </row>
    <row r="26" spans="2:9">
      <c r="B26" s="71" t="s">
        <v>146</v>
      </c>
      <c r="C26" s="71" t="s">
        <v>147</v>
      </c>
      <c r="D26" s="57" t="str">
        <f t="shared" si="0"/>
        <v>FHWC2J61F G G445</v>
      </c>
      <c r="E26" s="71" t="s">
        <v>139</v>
      </c>
      <c r="F26" s="114"/>
      <c r="G26" s="47">
        <f>VLOOKUP(E26,'Bonos BV LPF 08-2022'!B:J,9,0)</f>
        <v>21330300</v>
      </c>
      <c r="H26" s="55">
        <f>VLOOKUP(E26,'Bonos BV LPF 08-2022'!B:K,10,0)</f>
        <v>0.04</v>
      </c>
    </row>
    <row r="27" spans="2:9">
      <c r="B27" s="71" t="s">
        <v>146</v>
      </c>
      <c r="C27" s="71" t="s">
        <v>161</v>
      </c>
      <c r="D27" s="57" t="str">
        <f t="shared" si="0"/>
        <v>FHWC2J61F G G625</v>
      </c>
      <c r="E27" s="71" t="s">
        <v>139</v>
      </c>
      <c r="F27" s="114"/>
      <c r="G27" s="47">
        <f>VLOOKUP(E27,'Bonos BV LPF 08-2022'!B:J,9,0)</f>
        <v>21330300</v>
      </c>
      <c r="H27" s="55">
        <f>VLOOKUP(E27,'Bonos BV LPF 08-2022'!B:K,10,0)</f>
        <v>0.04</v>
      </c>
    </row>
    <row r="28" spans="2:9">
      <c r="B28" s="71" t="s">
        <v>150</v>
      </c>
      <c r="C28" s="71" t="s">
        <v>151</v>
      </c>
      <c r="D28" s="57" t="str">
        <f t="shared" si="0"/>
        <v>GWWD2J617 D D685</v>
      </c>
      <c r="E28" s="71" t="s">
        <v>148</v>
      </c>
      <c r="F28" s="114"/>
      <c r="G28" s="47">
        <f>VLOOKUP(E28,'Bonos BV LPF 08-2022'!B:J,9,0)</f>
        <v>21233300</v>
      </c>
      <c r="H28" s="55">
        <f>VLOOKUP(E28,'Bonos BV LPF 08-2022'!B:K,10,0)</f>
        <v>0.04</v>
      </c>
    </row>
    <row r="29" spans="2:9">
      <c r="B29" s="71" t="s">
        <v>150</v>
      </c>
      <c r="C29" s="71" t="s">
        <v>152</v>
      </c>
      <c r="D29" s="57" t="str">
        <f t="shared" si="0"/>
        <v>GWWD2J617 D D0CD</v>
      </c>
      <c r="E29" s="71" t="s">
        <v>148</v>
      </c>
      <c r="G29" s="47">
        <f>VLOOKUP(E29,'Bonos BV LPF 08-2022'!B:J,9,0)</f>
        <v>21233300</v>
      </c>
      <c r="H29" s="55">
        <f>VLOOKUP(E29,'Bonos BV LPF 08-2022'!B:K,10,0)</f>
        <v>0.04</v>
      </c>
    </row>
    <row r="30" spans="2:9">
      <c r="B30" s="71" t="s">
        <v>115</v>
      </c>
      <c r="C30" s="71" t="s">
        <v>132</v>
      </c>
      <c r="D30" s="57" t="str">
        <f t="shared" si="0"/>
        <v>GWWD2J61F D D0CE</v>
      </c>
      <c r="E30" s="71" t="s">
        <v>110</v>
      </c>
      <c r="G30" s="47">
        <f>VLOOKUP(E30,'Bonos BV LPF 08-2022'!B:J,9,0)</f>
        <v>22203300</v>
      </c>
      <c r="H30" s="55">
        <f>VLOOKUP(E30,'Bonos BV LPF 08-2022'!B:K,10,0)</f>
        <v>0.04</v>
      </c>
    </row>
    <row r="31" spans="2:9">
      <c r="B31" s="71" t="s">
        <v>115</v>
      </c>
      <c r="C31" s="71" t="s">
        <v>142</v>
      </c>
      <c r="D31" s="57" t="str">
        <f t="shared" si="0"/>
        <v>GWWD2J61F D D0CG</v>
      </c>
      <c r="E31" s="71" t="s">
        <v>111</v>
      </c>
      <c r="G31" s="47">
        <f>VLOOKUP(E31,'Bonos BV LPF 08-2022'!B:J,9,0)</f>
        <v>24531300</v>
      </c>
      <c r="H31" s="55">
        <f>VLOOKUP(E31,'Bonos BV LPF 08-2022'!B:K,10,0)</f>
        <v>0.04</v>
      </c>
    </row>
    <row r="32" spans="2:9">
      <c r="B32" s="71" t="s">
        <v>115</v>
      </c>
      <c r="C32" s="71" t="s">
        <v>130</v>
      </c>
      <c r="D32" s="57" t="str">
        <f t="shared" si="0"/>
        <v>GWWD2J61F D D688</v>
      </c>
      <c r="E32" s="71" t="s">
        <v>111</v>
      </c>
      <c r="G32" s="47">
        <f>VLOOKUP(E32,'Bonos BV LPF 08-2022'!B:J,9,0)</f>
        <v>24531300</v>
      </c>
      <c r="H32" s="55">
        <f>VLOOKUP(E32,'Bonos BV LPF 08-2022'!B:K,10,0)</f>
        <v>0.04</v>
      </c>
    </row>
    <row r="33" spans="2:8">
      <c r="B33" s="71" t="s">
        <v>108</v>
      </c>
      <c r="C33" s="71" t="s">
        <v>132</v>
      </c>
      <c r="D33" s="57" t="str">
        <f t="shared" si="0"/>
        <v>GWWDD5G1U D D0CE</v>
      </c>
      <c r="E33" s="71" t="s">
        <v>99</v>
      </c>
      <c r="G33" s="47">
        <f>VLOOKUP(E33,'Bonos BV LPF 08-2022'!B:J,9,0)</f>
        <v>23464300</v>
      </c>
      <c r="H33" s="55">
        <f>VLOOKUP(E33,'Bonos BV LPF 08-2022'!B:K,10,0)</f>
        <v>0.04</v>
      </c>
    </row>
    <row r="34" spans="2:8">
      <c r="B34" s="71" t="s">
        <v>108</v>
      </c>
      <c r="C34" s="71" t="s">
        <v>143</v>
      </c>
      <c r="D34" s="57" t="str">
        <f t="shared" si="0"/>
        <v>GWWDD5G1U D D0CN</v>
      </c>
      <c r="E34" s="71" t="s">
        <v>134</v>
      </c>
      <c r="G34" s="47">
        <f>VLOOKUP(E34,'Bonos BV LPF 08-2022'!B:J,9,0)</f>
        <v>26568300</v>
      </c>
      <c r="H34" s="55">
        <f>VLOOKUP(E34,'Bonos BV LPF 08-2022'!B:K,10,0)</f>
        <v>0.04</v>
      </c>
    </row>
    <row r="35" spans="2:8">
      <c r="B35" s="71" t="s">
        <v>108</v>
      </c>
      <c r="C35" s="71" t="s">
        <v>162</v>
      </c>
      <c r="D35" s="57" t="str">
        <f t="shared" si="0"/>
        <v>GWWDD5G1U D D0JU</v>
      </c>
      <c r="E35" s="71" t="s">
        <v>134</v>
      </c>
      <c r="G35" s="47">
        <f>VLOOKUP(E35,'Bonos BV LPF 08-2022'!B:J,9,0)</f>
        <v>26568300</v>
      </c>
      <c r="H35" s="55">
        <f>VLOOKUP(E35,'Bonos BV LPF 08-2022'!B:K,10,0)</f>
        <v>0.04</v>
      </c>
    </row>
    <row r="36" spans="2:8">
      <c r="B36" s="71" t="s">
        <v>109</v>
      </c>
      <c r="C36" s="71" t="s">
        <v>163</v>
      </c>
      <c r="D36" s="57" t="str">
        <f t="shared" si="0"/>
        <v>GWWDD5G1X D D0JV</v>
      </c>
      <c r="E36" s="71" t="s">
        <v>101</v>
      </c>
      <c r="G36" s="47">
        <f>VLOOKUP(E36,'Bonos BV LPF 08-2022'!B:J,9,0)</f>
        <v>31418300</v>
      </c>
      <c r="H36" s="55">
        <f>VLOOKUP(E36,'Bonos BV LPF 08-2022'!B:K,10,0)</f>
        <v>0.04</v>
      </c>
    </row>
    <row r="37" spans="2:8">
      <c r="B37" s="71" t="s">
        <v>109</v>
      </c>
      <c r="C37" s="71" t="s">
        <v>133</v>
      </c>
      <c r="D37" s="57" t="str">
        <f t="shared" si="0"/>
        <v>GWWDD5G1X D D0CO</v>
      </c>
      <c r="E37" s="71" t="s">
        <v>101</v>
      </c>
      <c r="G37" s="47">
        <f>VLOOKUP(E37,'Bonos BV LPF 08-2022'!B:J,9,0)</f>
        <v>31418300</v>
      </c>
      <c r="H37" s="55">
        <f>VLOOKUP(E37,'Bonos BV LPF 08-2022'!B:K,10,0)</f>
        <v>0.04</v>
      </c>
    </row>
    <row r="38" spans="2:8">
      <c r="B38" s="71" t="s">
        <v>83</v>
      </c>
      <c r="C38" s="71" t="s">
        <v>84</v>
      </c>
      <c r="D38" s="57" t="str">
        <f t="shared" si="0"/>
        <v>H6S4D261F D D806</v>
      </c>
      <c r="E38" s="71" t="s">
        <v>81</v>
      </c>
      <c r="G38" s="47">
        <f>VLOOKUP(E38,'Bonos BV LPF 08-2022'!B:J,9,0)</f>
        <v>15801300</v>
      </c>
      <c r="H38" s="55">
        <f>VLOOKUP(E38,'Bonos BV LPF 08-2022'!B:K,10,0)</f>
        <v>0.04</v>
      </c>
    </row>
    <row r="39" spans="2:8">
      <c r="B39" s="116" t="s">
        <v>85</v>
      </c>
      <c r="C39" s="116" t="s">
        <v>141</v>
      </c>
      <c r="D39" s="57" t="str">
        <f t="shared" si="0"/>
        <v>H6S4K4617 D D03X</v>
      </c>
      <c r="E39" s="116" t="s">
        <v>77</v>
      </c>
      <c r="G39" s="47">
        <f>VLOOKUP(E39,'Bonos BV LPF 08-2022'!B:J,9,0)</f>
        <v>12988300</v>
      </c>
      <c r="H39" s="55">
        <f>VLOOKUP(E39,'Bonos BV LPF 08-2022'!B:K,10,0)</f>
        <v>0.04</v>
      </c>
    </row>
    <row r="40" spans="2:8">
      <c r="B40" s="116" t="s">
        <v>85</v>
      </c>
      <c r="C40" s="116" t="s">
        <v>153</v>
      </c>
      <c r="D40" s="57" t="str">
        <f t="shared" si="0"/>
        <v>H6S4K4617 D D639</v>
      </c>
      <c r="E40" s="116" t="s">
        <v>77</v>
      </c>
      <c r="G40" s="123">
        <v>12794300</v>
      </c>
      <c r="H40" s="55">
        <f>VLOOKUP(E40,'Bonos BV LPF 08-2022'!B:K,10,0)</f>
        <v>0.04</v>
      </c>
    </row>
    <row r="41" spans="2:8">
      <c r="B41" s="71" t="s">
        <v>85</v>
      </c>
      <c r="C41" s="71" t="s">
        <v>86</v>
      </c>
      <c r="D41" s="57" t="str">
        <f t="shared" si="0"/>
        <v>H6S4K4617 D D807</v>
      </c>
      <c r="E41" s="71" t="s">
        <v>79</v>
      </c>
      <c r="G41" s="47">
        <f>VLOOKUP(E41,'Bonos BV LPF 08-2022'!B:J,9,0)</f>
        <v>13570300</v>
      </c>
      <c r="H41" s="55">
        <f>VLOOKUP(E41,'Bonos BV LPF 08-2022'!B:K,10,0)</f>
        <v>0.04</v>
      </c>
    </row>
    <row r="42" spans="2:8">
      <c r="B42" s="116" t="s">
        <v>72</v>
      </c>
      <c r="C42" s="116" t="s">
        <v>164</v>
      </c>
      <c r="D42" s="57" t="str">
        <f t="shared" si="0"/>
        <v>HQS6K3615 D D746</v>
      </c>
      <c r="E42" s="116" t="s">
        <v>64</v>
      </c>
      <c r="G42" s="47">
        <f>VLOOKUP(E42,'Bonos BV LPF 08-2022'!B:J,9,0)</f>
        <v>11145300</v>
      </c>
      <c r="H42" s="55">
        <f>VLOOKUP(E42,'Bonos BV LPF 08-2022'!B:K,10,0)</f>
        <v>0.04</v>
      </c>
    </row>
    <row r="43" spans="2:8">
      <c r="B43" s="116" t="s">
        <v>72</v>
      </c>
      <c r="C43" s="116" t="s">
        <v>74</v>
      </c>
      <c r="D43" s="57" t="str">
        <f t="shared" si="0"/>
        <v>HQS6K3615 D D542</v>
      </c>
      <c r="E43" s="116" t="s">
        <v>64</v>
      </c>
      <c r="G43" s="123">
        <v>11048300</v>
      </c>
      <c r="H43" s="55">
        <f>VLOOKUP(E43,'Bonos BV LPF 08-2022'!B:K,10,0)</f>
        <v>0.04</v>
      </c>
    </row>
    <row r="44" spans="2:8">
      <c r="B44" s="116" t="s">
        <v>72</v>
      </c>
      <c r="C44" s="116" t="s">
        <v>165</v>
      </c>
      <c r="D44" s="57" t="str">
        <f t="shared" si="0"/>
        <v>HQS6K3615 D D747</v>
      </c>
      <c r="E44" s="116" t="s">
        <v>66</v>
      </c>
      <c r="G44" s="47">
        <f>VLOOKUP(E44,'Bonos BV LPF 08-2022'!B:J,9,0)</f>
        <v>11727300</v>
      </c>
      <c r="H44" s="55">
        <f>VLOOKUP(E44,'Bonos BV LPF 08-2022'!B:K,10,0)</f>
        <v>0.04</v>
      </c>
    </row>
    <row r="45" spans="2:8">
      <c r="B45" s="116" t="s">
        <v>72</v>
      </c>
      <c r="C45" s="116" t="s">
        <v>73</v>
      </c>
      <c r="D45" s="57" t="str">
        <f t="shared" si="0"/>
        <v>HQS6K3615 D D543</v>
      </c>
      <c r="E45" s="116" t="s">
        <v>66</v>
      </c>
      <c r="G45" s="123">
        <v>11630300</v>
      </c>
      <c r="H45" s="55">
        <f>VLOOKUP(E45,'Bonos BV LPF 08-2022'!B:K,10,0)</f>
        <v>0.04</v>
      </c>
    </row>
    <row r="46" spans="2:8">
      <c r="B46" s="71" t="s">
        <v>75</v>
      </c>
      <c r="C46" s="71" t="s">
        <v>131</v>
      </c>
      <c r="D46" s="57" t="str">
        <f t="shared" si="0"/>
        <v>HQS6K361B G G454</v>
      </c>
      <c r="E46" s="71" t="s">
        <v>68</v>
      </c>
      <c r="G46" s="47">
        <f>VLOOKUP(E46,'Bonos BV LPF 08-2022'!B:J,9,0)</f>
        <v>12697300</v>
      </c>
      <c r="H46" s="55">
        <f>VLOOKUP(E46,'Bonos BV LPF 08-2022'!B:K,10,0)</f>
        <v>0.04</v>
      </c>
    </row>
    <row r="47" spans="2:8">
      <c r="B47" s="71" t="s">
        <v>55</v>
      </c>
      <c r="C47" s="71" t="s">
        <v>95</v>
      </c>
      <c r="D47" s="57" t="str">
        <f t="shared" si="0"/>
        <v>SNW5D2617 G G03R</v>
      </c>
      <c r="E47" s="71" t="s">
        <v>43</v>
      </c>
      <c r="G47" s="47">
        <f>VLOOKUP(E47,'Bonos BV LPF 08-2022'!B:J,9,0)</f>
        <v>16480300</v>
      </c>
      <c r="H47" s="55">
        <f>VLOOKUP(E47,'Bonos BV LPF 08-2022'!B:K,10,0)</f>
        <v>0.04</v>
      </c>
    </row>
    <row r="48" spans="2:8">
      <c r="B48" s="71" t="s">
        <v>56</v>
      </c>
      <c r="C48" s="71" t="s">
        <v>96</v>
      </c>
      <c r="D48" s="57" t="str">
        <f t="shared" si="0"/>
        <v>SNW5D261F G G03T</v>
      </c>
      <c r="E48" s="71" t="s">
        <v>45</v>
      </c>
      <c r="G48" s="47">
        <f>VLOOKUP(E48,'Bonos BV LPF 08-2022'!B:J,9,0)</f>
        <v>18129300</v>
      </c>
      <c r="H48" s="55">
        <f>VLOOKUP(E48,'Bonos BV LPF 08-2022'!B:K,10,0)</f>
        <v>0.04</v>
      </c>
    </row>
    <row r="49" spans="2:8">
      <c r="B49" s="71" t="s">
        <v>56</v>
      </c>
      <c r="C49" s="71" t="s">
        <v>97</v>
      </c>
      <c r="D49" s="57" t="str">
        <f t="shared" si="0"/>
        <v>SNW5D261F G G03S</v>
      </c>
      <c r="E49" s="71" t="s">
        <v>44</v>
      </c>
      <c r="G49" s="47">
        <f>VLOOKUP(E49,'Bonos BV LPF 08-2022'!B:J,9,0)</f>
        <v>17547300</v>
      </c>
      <c r="H49" s="55">
        <f>VLOOKUP(E49,'Bonos BV LPF 08-2022'!B:K,10,0)</f>
        <v>0.04</v>
      </c>
    </row>
  </sheetData>
  <autoFilter ref="B6:H28" xr:uid="{F69F5333-E5A5-4E01-BF6C-A38AFB3C0E04}"/>
  <mergeCells count="1">
    <mergeCell ref="E4:F4"/>
  </mergeCells>
  <phoneticPr fontId="12" type="noConversion"/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08-2022</vt:lpstr>
      <vt:lpstr>Bonos BV LPF 08-2022</vt:lpstr>
      <vt:lpstr>LP 08-2022 con Códigos</vt:lpstr>
      <vt:lpstr>'Bonos BV LPF 08-2022'!Área_de_impresión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De las Peñas Del Olmo, Diego Ignacio</cp:lastModifiedBy>
  <dcterms:created xsi:type="dcterms:W3CDTF">2017-05-25T14:33:35Z</dcterms:created>
  <dcterms:modified xsi:type="dcterms:W3CDTF">2022-08-02T18:44:32Z</dcterms:modified>
</cp:coreProperties>
</file>