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minvestgroup-my.sharepoint.com/personal/ddelaspenas_minvest_net/Documents/Escritorio/Precios/Fleet/2022/"/>
    </mc:Choice>
  </mc:AlternateContent>
  <xr:revisionPtr revIDLastSave="232" documentId="13_ncr:1_{8AD32CBB-34B9-4A8E-A63A-478FC12870DF}" xr6:coauthVersionLast="47" xr6:coauthVersionMax="47" xr10:uidLastSave="{13B05EB6-7DFC-4630-B60E-BD056B2B68CB}"/>
  <bookViews>
    <workbookView xWindow="-120" yWindow="16080" windowWidth="23280" windowHeight="12600" activeTab="1" xr2:uid="{00000000-000D-0000-FFFF-FFFF00000000}"/>
  </bookViews>
  <sheets>
    <sheet name="LPF 10-2022" sheetId="1" r:id="rId1"/>
    <sheet name="Bonos BV LPF 10-2022" sheetId="2" r:id="rId2"/>
    <sheet name="LP 10-2022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10-2022 con Códigos'!$B$6:$H$34</definedName>
    <definedName name="_xlnm._FilterDatabase" localSheetId="0" hidden="1">'LPF 10-2022'!$B$6:$Y$6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10-2022'!$A$1:$I$6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5" l="1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H50" i="5" l="1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J22" i="2"/>
  <c r="H22" i="2"/>
  <c r="Y23" i="1"/>
  <c r="H53" i="2"/>
  <c r="J53" i="2" s="1"/>
  <c r="Y54" i="1" s="1"/>
  <c r="H49" i="2"/>
  <c r="J49" i="2" s="1"/>
  <c r="Y50" i="1" s="1"/>
  <c r="H47" i="2"/>
  <c r="J47" i="2" s="1"/>
  <c r="Y48" i="1" s="1"/>
  <c r="H35" i="2"/>
  <c r="J35" i="2" s="1"/>
  <c r="H28" i="2"/>
  <c r="J28" i="2" s="1"/>
  <c r="Y29" i="1" s="1"/>
  <c r="H14" i="2"/>
  <c r="J14" i="2" s="1"/>
  <c r="Y15" i="1" s="1"/>
  <c r="H52" i="2"/>
  <c r="J52" i="2" s="1"/>
  <c r="Y53" i="1" s="1"/>
  <c r="H48" i="2"/>
  <c r="J48" i="2" s="1"/>
  <c r="Y49" i="1" s="1"/>
  <c r="H13" i="2"/>
  <c r="J13" i="2" s="1"/>
  <c r="Y14" i="1" s="1"/>
  <c r="D2" i="2"/>
  <c r="D1" i="2"/>
  <c r="D7" i="5"/>
  <c r="H36" i="2"/>
  <c r="J36" i="2" s="1"/>
  <c r="H34" i="2"/>
  <c r="J34" i="2" s="1"/>
  <c r="Y35" i="1" l="1"/>
  <c r="Y36" i="1"/>
  <c r="Y37" i="1"/>
  <c r="H7" i="5"/>
  <c r="H39" i="2" l="1"/>
  <c r="J39" i="2" s="1"/>
  <c r="Y40" i="1" l="1"/>
  <c r="H43" i="2"/>
  <c r="J43" i="2" s="1"/>
  <c r="Y44" i="1" l="1"/>
  <c r="H42" i="2" l="1"/>
  <c r="J42" i="2" s="1"/>
  <c r="H40" i="2"/>
  <c r="J40" i="2" s="1"/>
  <c r="Y41" i="1" l="1"/>
  <c r="Y43" i="1"/>
  <c r="H44" i="2"/>
  <c r="J44" i="2" s="1"/>
  <c r="H41" i="2"/>
  <c r="J41" i="2" s="1"/>
  <c r="Y42" i="1" l="1"/>
  <c r="Y45" i="1"/>
  <c r="H25" i="2"/>
  <c r="J25" i="2" s="1"/>
  <c r="G7" i="5" l="1"/>
  <c r="Y26" i="1"/>
  <c r="H19" i="2"/>
  <c r="J19" i="2" s="1"/>
  <c r="H18" i="2"/>
  <c r="H17" i="2"/>
  <c r="J17" i="2" s="1"/>
  <c r="Y20" i="1" l="1"/>
  <c r="Y18" i="1"/>
  <c r="J18" i="2"/>
  <c r="H9" i="2"/>
  <c r="J9" i="2" s="1"/>
  <c r="H10" i="2"/>
  <c r="J10" i="2" s="1"/>
  <c r="H8" i="2"/>
  <c r="J8" i="2" s="1"/>
  <c r="Y19" i="1" l="1"/>
  <c r="Y9" i="1"/>
  <c r="Y11" i="1"/>
  <c r="Y10" i="1"/>
  <c r="H31" i="2" l="1"/>
  <c r="J31" i="2" s="1"/>
  <c r="H29" i="2"/>
  <c r="J29" i="2" s="1"/>
  <c r="H30" i="2"/>
  <c r="J30" i="2" s="1"/>
  <c r="E3" i="5"/>
  <c r="E4" i="5"/>
  <c r="Y32" i="1" l="1"/>
  <c r="Y31" i="1"/>
  <c r="Y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Alucema, Maria</author>
    <author>De las Peñas, Diego</author>
  </authors>
  <commentList>
    <comment ref="C9" authorId="0" shapeId="0" xr:uid="{909C3AA1-BCE4-4586-AE65-32D1C948A60A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13" authorId="0" shapeId="0" xr:uid="{8D604E36-7517-44A6-9D1E-6E3324AA0A34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14" authorId="0" shapeId="0" xr:uid="{595A5B1F-5F51-4E09-B0C8-5F47190D4082}">
      <text>
        <r>
          <rPr>
            <sz val="9"/>
            <color indexed="81"/>
            <rFont val="Tahoma"/>
            <family val="2"/>
          </rPr>
          <t xml:space="preserve">
versión con climatizador y llanta 17"</t>
        </r>
      </text>
    </comment>
    <comment ref="C15" authorId="0" shapeId="0" xr:uid="{7C107899-106B-4D41-A53B-6E20293C0B6B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25" authorId="0" shapeId="0" xr:uid="{B10D3FCF-ACCC-4B8E-9CBC-F2567C95A66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32" authorId="0" shapeId="0" xr:uid="{2FFF98B3-BEAA-4B20-A2F5-C0435AD4FA7A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33" authorId="0" shapeId="0" xr:uid="{A6F296A4-85E0-41C8-B87E-80D93A7AD23A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34" authorId="0" shapeId="0" xr:uid="{8A1184F3-6053-4C88-8278-31C058F044C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35" authorId="0" shapeId="0" xr:uid="{5DD0B70A-7AD5-498D-9141-7DC3EF8D3295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41" authorId="1" shapeId="0" xr:uid="{83CEE6E5-B6D2-4645-A671-65ABD7E6ADAB}">
      <text>
        <r>
          <rPr>
            <b/>
            <sz val="9"/>
            <color indexed="81"/>
            <rFont val="Tahoma"/>
            <charset val="1"/>
          </rPr>
          <t>Código con 2 AB</t>
        </r>
      </text>
    </comment>
    <comment ref="C42" authorId="1" shapeId="0" xr:uid="{9C062397-857A-4D00-BED9-509BA608493A}">
      <text>
        <r>
          <rPr>
            <b/>
            <sz val="9"/>
            <color indexed="81"/>
            <rFont val="Tahoma"/>
            <charset val="1"/>
          </rPr>
          <t>Código con 6 AB</t>
        </r>
      </text>
    </comment>
  </commentList>
</comments>
</file>

<file path=xl/sharedStrings.xml><?xml version="1.0" encoding="utf-8"?>
<sst xmlns="http://schemas.openxmlformats.org/spreadsheetml/2006/main" count="726" uniqueCount="191">
  <si>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</si>
  <si>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</si>
  <si>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</si>
  <si>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</si>
  <si>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</si>
  <si>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</si>
  <si>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</si>
  <si>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</si>
  <si>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</si>
  <si>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</si>
  <si>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</si>
  <si>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</si>
  <si>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</si>
  <si>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</si>
  <si>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</si>
  <si>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</si>
  <si>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</si>
  <si>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</si>
  <si>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</si>
  <si>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</si>
  <si>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</si>
  <si>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</si>
  <si>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</si>
  <si>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</si>
  <si>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</si>
  <si>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</si>
  <si>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HB</t>
  </si>
  <si>
    <t>Si</t>
  </si>
  <si>
    <t>M</t>
  </si>
  <si>
    <t>E</t>
  </si>
  <si>
    <t>4AT</t>
  </si>
  <si>
    <t>SD</t>
  </si>
  <si>
    <t>6MT</t>
  </si>
  <si>
    <t>Ambos</t>
  </si>
  <si>
    <t>A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</si>
  <si>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</si>
  <si>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</si>
  <si>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</si>
  <si>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</si>
  <si>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</si>
  <si>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</si>
  <si>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</si>
  <si>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VENUE QX</t>
  </si>
  <si>
    <t>VENUE QX 1.6 MT VALUE</t>
  </si>
  <si>
    <t>VENUE QX 1.6 AT VALUE</t>
  </si>
  <si>
    <t>VENUE QX 1.6 AT PREMIUM</t>
  </si>
  <si>
    <t>SNW5D2617 G G452</t>
  </si>
  <si>
    <t>SNW5D261F G G453</t>
  </si>
  <si>
    <t>5MT</t>
  </si>
  <si>
    <t>5  pas</t>
  </si>
  <si>
    <t>5 pas</t>
  </si>
  <si>
    <t>6AT</t>
  </si>
  <si>
    <t>8"</t>
  </si>
  <si>
    <t>Venue QX</t>
  </si>
  <si>
    <t>9"</t>
  </si>
  <si>
    <t>SNW5D2617</t>
  </si>
  <si>
    <t>SNW5D261F</t>
  </si>
  <si>
    <t>Espejos: Eléctricos (E) / Eléctricos Abatibles (A)</t>
  </si>
  <si>
    <t>Llave Plegable (LLP) / Botón de encendido (B)</t>
  </si>
  <si>
    <t>LLP</t>
  </si>
  <si>
    <t>B</t>
  </si>
  <si>
    <t>16"</t>
  </si>
  <si>
    <t>SNW5D261F G G454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</si>
  <si>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</si>
  <si>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</si>
  <si>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</si>
  <si>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</si>
  <si>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</si>
  <si>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</si>
  <si>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</si>
  <si>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</si>
  <si>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</si>
  <si>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</si>
  <si>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HQS6K361B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</si>
  <si>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</si>
  <si>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</si>
  <si>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</si>
  <si>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</si>
  <si>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</si>
  <si>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</si>
  <si>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</si>
  <si>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</si>
  <si>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</si>
  <si>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</si>
  <si>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</si>
  <si>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SVS6K4617 D D00F</t>
  </si>
  <si>
    <t>17"</t>
  </si>
  <si>
    <t>Euro 5</t>
  </si>
  <si>
    <t>Norma Emisión</t>
  </si>
  <si>
    <t>Euro 6</t>
  </si>
  <si>
    <t>GG03R</t>
  </si>
  <si>
    <t>GG03T</t>
  </si>
  <si>
    <t>GG03S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</si>
  <si>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</si>
  <si>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</si>
  <si>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</si>
  <si>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</si>
  <si>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</si>
  <si>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</si>
  <si>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</si>
  <si>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</si>
  <si>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 D D686</t>
  </si>
  <si>
    <t>GWWDD5G1X D D689</t>
  </si>
  <si>
    <t>GWWDD5G1U</t>
  </si>
  <si>
    <t>GWWDD5G1X</t>
  </si>
  <si>
    <t>TUCSON NX4 2.0 AT PLUS</t>
  </si>
  <si>
    <t>TUCSON NX4 2.0 AT VALUE</t>
  </si>
  <si>
    <t>18"</t>
  </si>
  <si>
    <t>GWWD2J61F D D02N</t>
  </si>
  <si>
    <t>GWWD2J61F D D505</t>
  </si>
  <si>
    <t>GWWD2J61F</t>
  </si>
  <si>
    <t>Elantra CN7</t>
  </si>
  <si>
    <t>ELANTRA CN7 1.6 MT PLUS</t>
  </si>
  <si>
    <t>Ambas</t>
  </si>
  <si>
    <t>0AS4D2617</t>
  </si>
  <si>
    <t>GG04G</t>
  </si>
  <si>
    <t>DD688</t>
  </si>
  <si>
    <t>GG454</t>
  </si>
  <si>
    <t>DD0CE</t>
  </si>
  <si>
    <t>DD0CO</t>
  </si>
  <si>
    <t>TUCSON NX4 1.6T AT VALUE</t>
  </si>
  <si>
    <t>10"</t>
  </si>
  <si>
    <t>DD03X</t>
  </si>
  <si>
    <t>DD0CG</t>
  </si>
  <si>
    <t>DD0CN</t>
  </si>
  <si>
    <t>TUCSON NX4 2.0 MT PLUS</t>
  </si>
  <si>
    <t>GWWD2J617</t>
  </si>
  <si>
    <t>DD0CD</t>
  </si>
  <si>
    <t>GG0YH</t>
  </si>
  <si>
    <t>DD0JU</t>
  </si>
  <si>
    <t>DD0JV</t>
  </si>
  <si>
    <t>DD746</t>
  </si>
  <si>
    <t>DD747</t>
  </si>
  <si>
    <t>CRETA SU2i</t>
  </si>
  <si>
    <t>Creta SU2i 1.5 MT PLUS</t>
  </si>
  <si>
    <t>Creta SU2i 1.5 CVT PLUS</t>
  </si>
  <si>
    <t>CVT</t>
  </si>
  <si>
    <t>Creta SU2i 1.5 CVT VALUE</t>
  </si>
  <si>
    <t>FHW5D6617</t>
  </si>
  <si>
    <t>DD0T5</t>
  </si>
  <si>
    <t>DD0OC</t>
  </si>
  <si>
    <t>DD0RV</t>
  </si>
  <si>
    <t>FHW5D661V</t>
  </si>
  <si>
    <t>DD0S4</t>
  </si>
  <si>
    <t>DD0T7</t>
  </si>
  <si>
    <t>DD0S6</t>
  </si>
  <si>
    <t>DD0T8</t>
  </si>
  <si>
    <t>Vigencia: desde 01 de Octubre 2022</t>
  </si>
  <si>
    <t>PRECIOS SUGERIDOS DE VENTA FLEETSALE N° 10 - 2022</t>
  </si>
  <si>
    <t>GRAND I-10 Ai3 SEDÁN</t>
  </si>
  <si>
    <t>GRAND I-10 AI3 SEDAN 1.2 MT PLUS</t>
  </si>
  <si>
    <t>GRAND I-10 AI3 SEDAN 1.2 MT VALUE</t>
  </si>
  <si>
    <t>VENUE QX 1.6 MT PLUS</t>
  </si>
  <si>
    <t>SANTA FE TM FL</t>
  </si>
  <si>
    <t>SANTA FE TM 2.5 AT PLUS FL</t>
  </si>
  <si>
    <t>7 Pas.</t>
  </si>
  <si>
    <t>SANTA FE TM 2.5 AT VALUE FL</t>
  </si>
  <si>
    <t>SANTA FE TM 2.5 AT 4WD VALUE FL</t>
  </si>
  <si>
    <t>STARIA US4 MB</t>
  </si>
  <si>
    <t>MB</t>
  </si>
  <si>
    <t>Euro6</t>
  </si>
  <si>
    <t>8AT</t>
  </si>
  <si>
    <t>9 Pas</t>
  </si>
  <si>
    <t>STARIA US4 MB 2.2 CRDI AT 4WD 7P LUXURY</t>
  </si>
  <si>
    <t>7 Pas</t>
  </si>
  <si>
    <t>STARIA US4 MB 2.2 CRDI AT 4WD 9P LUXURY</t>
  </si>
  <si>
    <t>I-20 Bi3</t>
  </si>
  <si>
    <t>I20 BI3 1.4 MT PLUS</t>
  </si>
  <si>
    <t>HQS4K3615</t>
  </si>
  <si>
    <t>DD748</t>
  </si>
  <si>
    <t>DD921</t>
  </si>
  <si>
    <t>DD02O</t>
  </si>
  <si>
    <t>DD02N</t>
  </si>
  <si>
    <t>DD542</t>
  </si>
  <si>
    <t>DD543</t>
  </si>
  <si>
    <t>GG363</t>
  </si>
  <si>
    <t>S1W7L961F</t>
  </si>
  <si>
    <t>DD0RZ</t>
  </si>
  <si>
    <t>GG23W</t>
  </si>
  <si>
    <t>S1W7L961G</t>
  </si>
  <si>
    <t>GG23X</t>
  </si>
  <si>
    <t>GG09G</t>
  </si>
  <si>
    <t>GG0B4</t>
  </si>
  <si>
    <t>GG0B5</t>
  </si>
  <si>
    <t>SVS6K4617</t>
  </si>
  <si>
    <t>DD168</t>
  </si>
  <si>
    <t>DD248</t>
  </si>
  <si>
    <t>SZB72FC5K</t>
  </si>
  <si>
    <t>EE165</t>
  </si>
  <si>
    <t>SZB92FC5K</t>
  </si>
  <si>
    <t>HH071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</si>
</sst>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  <numFmt numFmtId="172" formatCode="#,###\ &quot;Pas.&quot;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ourier New"/>
      <family val="3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horizontal="centerContinuous" vertical="center"/>
    </xf>
    <xf numFmtId="0" fontId="26" fillId="0" borderId="0" xfId="3" applyFont="1" applyAlignment="1">
      <alignment horizontal="centerContinuous" vertical="center"/>
    </xf>
    <xf numFmtId="0" fontId="27" fillId="0" borderId="0" xfId="3" applyFont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Alignment="1">
      <alignment vertical="center"/>
    </xf>
    <xf numFmtId="0" fontId="6" fillId="4" borderId="0" xfId="3" applyFont="1" applyFill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Alignment="1">
      <alignment horizontal="left" vertical="center"/>
    </xf>
    <xf numFmtId="0" fontId="8" fillId="4" borderId="0" xfId="7" applyFont="1" applyFill="1" applyAlignment="1">
      <alignment vertical="center"/>
    </xf>
    <xf numFmtId="0" fontId="33" fillId="0" borderId="0" xfId="3" applyFont="1" applyAlignment="1">
      <alignment horizontal="center" vertical="center"/>
    </xf>
    <xf numFmtId="0" fontId="22" fillId="4" borderId="0" xfId="3" applyFont="1" applyFill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40" fillId="4" borderId="0" xfId="6" applyFont="1" applyFill="1" applyAlignment="1">
      <alignment horizontal="center" vertical="center" wrapText="1"/>
    </xf>
    <xf numFmtId="0" fontId="2" fillId="4" borderId="0" xfId="0" applyFont="1" applyFill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Alignment="1">
      <alignment horizontal="centerContinuous" vertical="center"/>
    </xf>
    <xf numFmtId="0" fontId="57" fillId="0" borderId="0" xfId="3" applyFont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166" fontId="35" fillId="6" borderId="5" xfId="7" applyNumberFormat="1" applyFont="1" applyFill="1" applyBorder="1" applyAlignment="1">
      <alignment vertical="center" wrapText="1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Alignment="1">
      <alignment vertical="center"/>
    </xf>
    <xf numFmtId="0" fontId="28" fillId="0" borderId="0" xfId="3" applyFont="1" applyAlignment="1">
      <alignment horizontal="centerContinuous" vertical="center"/>
    </xf>
    <xf numFmtId="0" fontId="32" fillId="0" borderId="0" xfId="7" applyFont="1" applyAlignment="1">
      <alignment vertical="center"/>
    </xf>
    <xf numFmtId="0" fontId="32" fillId="0" borderId="0" xfId="7" applyFont="1" applyAlignment="1">
      <alignment horizontal="left" vertical="center"/>
    </xf>
    <xf numFmtId="3" fontId="38" fillId="0" borderId="0" xfId="3" applyNumberFormat="1" applyFont="1" applyAlignment="1">
      <alignment horizontal="left" vertical="center"/>
    </xf>
    <xf numFmtId="0" fontId="36" fillId="0" borderId="0" xfId="3" applyFont="1" applyAlignment="1">
      <alignment horizontal="left" vertical="center"/>
    </xf>
    <xf numFmtId="0" fontId="39" fillId="0" borderId="0" xfId="3" applyFont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168" fontId="17" fillId="0" borderId="0" xfId="3" applyNumberFormat="1" applyFont="1" applyAlignment="1">
      <alignment horizontal="center" vertical="center"/>
    </xf>
    <xf numFmtId="3" fontId="17" fillId="0" borderId="0" xfId="3" applyNumberFormat="1" applyFont="1" applyAlignment="1">
      <alignment horizontal="center" vertical="center"/>
    </xf>
    <xf numFmtId="169" fontId="17" fillId="0" borderId="0" xfId="3" applyNumberFormat="1" applyFont="1" applyAlignment="1">
      <alignment horizontal="center" vertical="center"/>
    </xf>
    <xf numFmtId="0" fontId="34" fillId="8" borderId="7" xfId="0" applyFont="1" applyFill="1" applyBorder="1"/>
    <xf numFmtId="169" fontId="3" fillId="0" borderId="0" xfId="3" applyNumberFormat="1" applyAlignment="1">
      <alignment vertical="center"/>
    </xf>
    <xf numFmtId="169" fontId="21" fillId="8" borderId="4" xfId="6" applyNumberFormat="1" applyFont="1" applyFill="1" applyBorder="1" applyAlignment="1">
      <alignment horizontal="center" vertical="center"/>
    </xf>
    <xf numFmtId="0" fontId="32" fillId="5" borderId="0" xfId="7" applyFont="1" applyFill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9" fillId="4" borderId="0" xfId="3" applyFont="1" applyFill="1" applyAlignment="1">
      <alignment horizontal="center" vertical="center"/>
    </xf>
    <xf numFmtId="0" fontId="41" fillId="4" borderId="0" xfId="6" applyFont="1" applyFill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8" fillId="0" borderId="0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0" fontId="33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10" fillId="2" borderId="8" xfId="3" applyFont="1" applyFill="1" applyBorder="1" applyAlignment="1">
      <alignment horizontal="center" vertical="center" wrapText="1" shrinkToFit="1"/>
    </xf>
    <xf numFmtId="0" fontId="10" fillId="2" borderId="8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 wrapText="1"/>
    </xf>
    <xf numFmtId="0" fontId="62" fillId="2" borderId="8" xfId="3" applyFont="1" applyFill="1" applyBorder="1" applyAlignment="1">
      <alignment horizontal="center" vertical="center" wrapText="1" shrinkToFit="1"/>
    </xf>
    <xf numFmtId="0" fontId="63" fillId="2" borderId="1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 wrapText="1" shrinkToFit="1"/>
    </xf>
    <xf numFmtId="0" fontId="10" fillId="2" borderId="0" xfId="3" applyFont="1" applyFill="1" applyAlignment="1">
      <alignment horizontal="center" vertical="center" wrapText="1" shrinkToFit="1"/>
    </xf>
    <xf numFmtId="0" fontId="63" fillId="2" borderId="2" xfId="3" applyFont="1" applyFill="1" applyBorder="1" applyAlignment="1">
      <alignment horizontal="center" vertical="center" wrapText="1" shrinkToFit="1"/>
    </xf>
    <xf numFmtId="0" fontId="64" fillId="0" borderId="0" xfId="3" applyFont="1" applyAlignment="1">
      <alignment vertical="center"/>
    </xf>
    <xf numFmtId="172" fontId="17" fillId="0" borderId="3" xfId="3" applyNumberFormat="1" applyFont="1" applyBorder="1" applyAlignment="1">
      <alignment horizontal="center"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0" fontId="0" fillId="4" borderId="0" xfId="0" applyNumberFormat="1" applyFill="1"/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374786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Timesheet"/>
      <sheetName val="경상"/>
      <sheetName val="투자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54"/>
  <sheetViews>
    <sheetView showGridLines="0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6" sqref="A6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148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147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58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3" t="s">
        <v>57</v>
      </c>
      <c r="T6" s="9" t="s">
        <v>16</v>
      </c>
      <c r="U6" s="9" t="s">
        <v>88</v>
      </c>
      <c r="V6" s="9" t="s">
        <v>17</v>
      </c>
      <c r="W6" s="9" t="s">
        <v>18</v>
      </c>
      <c r="X6" s="11" t="s">
        <v>19</v>
      </c>
      <c r="Y6" s="12" t="s">
        <v>35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14"/>
      <c r="B8" s="8" t="s">
        <v>63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7"/>
      <c r="Y8" s="12"/>
    </row>
    <row r="9" spans="1:25" s="24" customFormat="1" ht="15" customHeight="1">
      <c r="A9" s="99">
        <v>1</v>
      </c>
      <c r="B9" s="78" t="s">
        <v>64</v>
      </c>
      <c r="C9" s="79" t="s">
        <v>26</v>
      </c>
      <c r="D9" s="91" t="s">
        <v>48</v>
      </c>
      <c r="E9" s="92">
        <v>1200</v>
      </c>
      <c r="F9" s="91">
        <v>82</v>
      </c>
      <c r="G9" s="91">
        <v>2</v>
      </c>
      <c r="H9" s="91" t="s">
        <v>27</v>
      </c>
      <c r="I9" s="91" t="s">
        <v>59</v>
      </c>
      <c r="J9" s="91" t="s">
        <v>28</v>
      </c>
      <c r="K9" s="91" t="s">
        <v>27</v>
      </c>
      <c r="L9" s="91" t="s">
        <v>27</v>
      </c>
      <c r="M9" s="91" t="s">
        <v>27</v>
      </c>
      <c r="N9" s="80"/>
      <c r="O9" s="81" t="s">
        <v>39</v>
      </c>
      <c r="P9" s="81" t="s">
        <v>52</v>
      </c>
      <c r="Q9" s="80" t="s">
        <v>27</v>
      </c>
      <c r="R9" s="91"/>
      <c r="S9" s="81" t="s">
        <v>29</v>
      </c>
      <c r="T9" s="91" t="s">
        <v>33</v>
      </c>
      <c r="U9" s="91" t="s">
        <v>87</v>
      </c>
      <c r="V9" s="91"/>
      <c r="W9" s="91"/>
      <c r="X9" s="91" t="s">
        <v>49</v>
      </c>
      <c r="Y9" s="82">
        <f>VLOOKUP(B9,'Bonos BV LPF 10-2022'!B:J,9,0)</f>
        <v>11105500</v>
      </c>
    </row>
    <row r="10" spans="1:25" s="24" customFormat="1" ht="15" customHeight="1">
      <c r="A10" s="99">
        <v>2</v>
      </c>
      <c r="B10" s="78" t="s">
        <v>66</v>
      </c>
      <c r="C10" s="79" t="s">
        <v>26</v>
      </c>
      <c r="D10" s="91" t="s">
        <v>48</v>
      </c>
      <c r="E10" s="92">
        <v>1200</v>
      </c>
      <c r="F10" s="91">
        <v>82</v>
      </c>
      <c r="G10" s="91">
        <v>2</v>
      </c>
      <c r="H10" s="91" t="s">
        <v>27</v>
      </c>
      <c r="I10" s="91" t="s">
        <v>60</v>
      </c>
      <c r="J10" s="91" t="s">
        <v>28</v>
      </c>
      <c r="K10" s="91" t="s">
        <v>27</v>
      </c>
      <c r="L10" s="91" t="s">
        <v>27</v>
      </c>
      <c r="M10" s="91" t="s">
        <v>27</v>
      </c>
      <c r="N10" s="80"/>
      <c r="O10" s="81" t="s">
        <v>39</v>
      </c>
      <c r="P10" s="81" t="s">
        <v>52</v>
      </c>
      <c r="Q10" s="80" t="s">
        <v>27</v>
      </c>
      <c r="R10" s="91" t="s">
        <v>70</v>
      </c>
      <c r="S10" s="81" t="s">
        <v>34</v>
      </c>
      <c r="T10" s="91" t="s">
        <v>33</v>
      </c>
      <c r="U10" s="91" t="s">
        <v>87</v>
      </c>
      <c r="V10" s="91"/>
      <c r="W10" s="91"/>
      <c r="X10" s="91" t="s">
        <v>49</v>
      </c>
      <c r="Y10" s="82">
        <f>VLOOKUP(B10,'Bonos BV LPF 10-2022'!B:J,9,0)</f>
        <v>11675500</v>
      </c>
    </row>
    <row r="11" spans="1:25" s="24" customFormat="1" ht="15" customHeight="1">
      <c r="A11" s="99">
        <v>3</v>
      </c>
      <c r="B11" s="78" t="s">
        <v>68</v>
      </c>
      <c r="C11" s="79" t="s">
        <v>26</v>
      </c>
      <c r="D11" s="91" t="s">
        <v>30</v>
      </c>
      <c r="E11" s="92">
        <v>1200</v>
      </c>
      <c r="F11" s="91">
        <v>82</v>
      </c>
      <c r="G11" s="91">
        <v>2</v>
      </c>
      <c r="H11" s="91" t="s">
        <v>27</v>
      </c>
      <c r="I11" s="91" t="s">
        <v>60</v>
      </c>
      <c r="J11" s="91" t="s">
        <v>28</v>
      </c>
      <c r="K11" s="91" t="s">
        <v>27</v>
      </c>
      <c r="L11" s="91" t="s">
        <v>27</v>
      </c>
      <c r="M11" s="91" t="s">
        <v>27</v>
      </c>
      <c r="N11" s="80"/>
      <c r="O11" s="81" t="s">
        <v>39</v>
      </c>
      <c r="P11" s="81" t="s">
        <v>52</v>
      </c>
      <c r="Q11" s="80" t="s">
        <v>27</v>
      </c>
      <c r="R11" s="91" t="s">
        <v>71</v>
      </c>
      <c r="S11" s="81" t="s">
        <v>34</v>
      </c>
      <c r="T11" s="91" t="s">
        <v>33</v>
      </c>
      <c r="U11" s="91" t="s">
        <v>87</v>
      </c>
      <c r="V11" s="91"/>
      <c r="W11" s="91"/>
      <c r="X11" s="91" t="s">
        <v>49</v>
      </c>
      <c r="Y11" s="82">
        <f>VLOOKUP(B11,'Bonos BV LPF 10-2022'!B:J,9,0)</f>
        <v>13005500</v>
      </c>
    </row>
    <row r="12" spans="1:25" s="24" customFormat="1" ht="15" customHeight="1">
      <c r="A12" s="111"/>
      <c r="B12" s="112"/>
      <c r="C12" s="113"/>
      <c r="D12" s="111"/>
      <c r="E12" s="114"/>
      <c r="F12" s="111"/>
      <c r="G12" s="111"/>
      <c r="H12" s="111"/>
      <c r="I12" s="111"/>
      <c r="J12" s="111"/>
      <c r="K12" s="111"/>
      <c r="L12" s="111"/>
      <c r="M12" s="111"/>
      <c r="N12" s="115"/>
      <c r="O12" s="115"/>
      <c r="P12" s="115"/>
      <c r="Q12" s="115"/>
      <c r="R12" s="111"/>
      <c r="S12" s="115"/>
      <c r="T12" s="111"/>
      <c r="U12" s="111"/>
      <c r="V12" s="111"/>
      <c r="W12" s="111"/>
      <c r="X12" s="111"/>
      <c r="Y12" s="116"/>
    </row>
    <row r="13" spans="1:25" s="13" customFormat="1" ht="15.75">
      <c r="A13" s="14"/>
      <c r="B13" s="8" t="s">
        <v>149</v>
      </c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77"/>
      <c r="Y13" s="12"/>
    </row>
    <row r="14" spans="1:25" s="24" customFormat="1" ht="15" customHeight="1">
      <c r="A14" s="99">
        <v>4</v>
      </c>
      <c r="B14" s="78" t="s">
        <v>150</v>
      </c>
      <c r="C14" s="79" t="s">
        <v>31</v>
      </c>
      <c r="D14" s="91" t="s">
        <v>48</v>
      </c>
      <c r="E14" s="92">
        <v>1200</v>
      </c>
      <c r="F14" s="91">
        <v>82</v>
      </c>
      <c r="G14" s="91">
        <v>2</v>
      </c>
      <c r="H14" s="91" t="s">
        <v>27</v>
      </c>
      <c r="I14" s="91" t="s">
        <v>59</v>
      </c>
      <c r="J14" s="91" t="s">
        <v>28</v>
      </c>
      <c r="K14" s="91" t="s">
        <v>27</v>
      </c>
      <c r="L14" s="91" t="s">
        <v>27</v>
      </c>
      <c r="M14" s="91" t="s">
        <v>27</v>
      </c>
      <c r="N14" s="80"/>
      <c r="O14" s="81" t="s">
        <v>39</v>
      </c>
      <c r="P14" s="81" t="s">
        <v>52</v>
      </c>
      <c r="Q14" s="80"/>
      <c r="R14" s="91"/>
      <c r="S14" s="81" t="s">
        <v>29</v>
      </c>
      <c r="T14" s="91" t="s">
        <v>113</v>
      </c>
      <c r="U14" s="91" t="s">
        <v>87</v>
      </c>
      <c r="V14" s="91"/>
      <c r="W14" s="91"/>
      <c r="X14" s="91" t="s">
        <v>50</v>
      </c>
      <c r="Y14" s="82">
        <f>VLOOKUP(B14,'Bonos BV LPF 10-2022'!B:J,9,0)</f>
        <v>11485500</v>
      </c>
    </row>
    <row r="15" spans="1:25" s="24" customFormat="1" ht="15" customHeight="1">
      <c r="A15" s="99">
        <v>5</v>
      </c>
      <c r="B15" s="78" t="s">
        <v>151</v>
      </c>
      <c r="C15" s="79" t="s">
        <v>31</v>
      </c>
      <c r="D15" s="91" t="s">
        <v>48</v>
      </c>
      <c r="E15" s="92">
        <v>1200</v>
      </c>
      <c r="F15" s="91">
        <v>82</v>
      </c>
      <c r="G15" s="91">
        <v>2</v>
      </c>
      <c r="H15" s="91" t="s">
        <v>27</v>
      </c>
      <c r="I15" s="91" t="s">
        <v>60</v>
      </c>
      <c r="J15" s="91" t="s">
        <v>28</v>
      </c>
      <c r="K15" s="91" t="s">
        <v>27</v>
      </c>
      <c r="L15" s="91" t="s">
        <v>27</v>
      </c>
      <c r="M15" s="91" t="s">
        <v>27</v>
      </c>
      <c r="N15" s="80"/>
      <c r="O15" s="81" t="s">
        <v>39</v>
      </c>
      <c r="P15" s="81" t="s">
        <v>52</v>
      </c>
      <c r="Q15" s="80" t="s">
        <v>27</v>
      </c>
      <c r="R15" s="91" t="s">
        <v>71</v>
      </c>
      <c r="S15" s="81" t="s">
        <v>34</v>
      </c>
      <c r="T15" s="91" t="s">
        <v>113</v>
      </c>
      <c r="U15" s="91" t="s">
        <v>87</v>
      </c>
      <c r="V15" s="91"/>
      <c r="W15" s="91"/>
      <c r="X15" s="91" t="s">
        <v>50</v>
      </c>
      <c r="Y15" s="82">
        <f>VLOOKUP(B15,'Bonos BV LPF 10-2022'!B:J,9,0)</f>
        <v>12245500</v>
      </c>
    </row>
    <row r="16" spans="1:25" ht="15" customHeight="1">
      <c r="A16" s="14"/>
      <c r="B16" s="14"/>
      <c r="C16" s="15"/>
      <c r="D16" s="16"/>
      <c r="E16" s="16"/>
      <c r="F16" s="16"/>
      <c r="G16" s="17"/>
      <c r="H16" s="17"/>
      <c r="I16" s="17"/>
      <c r="J16" s="17"/>
      <c r="K16" s="17"/>
      <c r="L16" s="18"/>
      <c r="M16" s="19"/>
      <c r="N16" s="17"/>
      <c r="O16" s="17"/>
      <c r="P16" s="17"/>
      <c r="Q16" s="17"/>
      <c r="Y16" s="20"/>
    </row>
    <row r="17" spans="1:25" s="24" customFormat="1" ht="15" customHeight="1">
      <c r="A17" s="14"/>
      <c r="B17" s="8" t="s">
        <v>74</v>
      </c>
      <c r="C17" s="22"/>
      <c r="D17" s="22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77"/>
      <c r="Y17" s="12"/>
    </row>
    <row r="18" spans="1:25" s="24" customFormat="1" ht="15" customHeight="1">
      <c r="A18" s="99">
        <v>6</v>
      </c>
      <c r="B18" s="78" t="s">
        <v>75</v>
      </c>
      <c r="C18" s="79" t="s">
        <v>31</v>
      </c>
      <c r="D18" s="91" t="s">
        <v>32</v>
      </c>
      <c r="E18" s="92">
        <v>1400</v>
      </c>
      <c r="F18" s="91">
        <v>99</v>
      </c>
      <c r="G18" s="91">
        <v>2</v>
      </c>
      <c r="H18" s="91" t="s">
        <v>27</v>
      </c>
      <c r="I18" s="91" t="s">
        <v>59</v>
      </c>
      <c r="J18" s="91" t="s">
        <v>28</v>
      </c>
      <c r="K18" s="91" t="s">
        <v>27</v>
      </c>
      <c r="L18" s="91" t="s">
        <v>27</v>
      </c>
      <c r="M18" s="80" t="s">
        <v>27</v>
      </c>
      <c r="N18" s="80"/>
      <c r="O18" s="80" t="s">
        <v>39</v>
      </c>
      <c r="P18" s="81" t="s">
        <v>54</v>
      </c>
      <c r="Q18" s="80"/>
      <c r="R18" s="91"/>
      <c r="S18" s="81" t="s">
        <v>29</v>
      </c>
      <c r="T18" s="81" t="s">
        <v>33</v>
      </c>
      <c r="U18" s="91" t="s">
        <v>89</v>
      </c>
      <c r="V18" s="81"/>
      <c r="W18" s="81"/>
      <c r="X18" s="81" t="s">
        <v>50</v>
      </c>
      <c r="Y18" s="82">
        <f>VLOOKUP(B18,'Bonos BV LPF 10-2022'!B:J,9,0)</f>
        <v>13100500</v>
      </c>
    </row>
    <row r="19" spans="1:25" s="24" customFormat="1" ht="15" customHeight="1">
      <c r="A19" s="99">
        <v>7</v>
      </c>
      <c r="B19" s="78" t="s">
        <v>77</v>
      </c>
      <c r="C19" s="79" t="s">
        <v>31</v>
      </c>
      <c r="D19" s="91" t="s">
        <v>32</v>
      </c>
      <c r="E19" s="92">
        <v>1400</v>
      </c>
      <c r="F19" s="91">
        <v>99</v>
      </c>
      <c r="G19" s="91">
        <v>2</v>
      </c>
      <c r="H19" s="91" t="s">
        <v>27</v>
      </c>
      <c r="I19" s="91" t="s">
        <v>59</v>
      </c>
      <c r="J19" s="91" t="s">
        <v>28</v>
      </c>
      <c r="K19" s="91" t="s">
        <v>27</v>
      </c>
      <c r="L19" s="91" t="s">
        <v>27</v>
      </c>
      <c r="M19" s="80" t="s">
        <v>27</v>
      </c>
      <c r="N19" s="80"/>
      <c r="O19" s="80" t="s">
        <v>39</v>
      </c>
      <c r="P19" s="81" t="s">
        <v>54</v>
      </c>
      <c r="Q19" s="80" t="s">
        <v>27</v>
      </c>
      <c r="R19" s="91" t="s">
        <v>71</v>
      </c>
      <c r="S19" s="81" t="s">
        <v>34</v>
      </c>
      <c r="T19" s="81" t="s">
        <v>33</v>
      </c>
      <c r="U19" s="91" t="s">
        <v>89</v>
      </c>
      <c r="V19" s="81"/>
      <c r="W19" s="81"/>
      <c r="X19" s="81" t="s">
        <v>50</v>
      </c>
      <c r="Y19" s="82">
        <f>VLOOKUP(B19,'Bonos BV LPF 10-2022'!B:J,9,0)</f>
        <v>13670500</v>
      </c>
    </row>
    <row r="20" spans="1:25" s="24" customFormat="1" ht="15" customHeight="1">
      <c r="A20" s="99">
        <v>8</v>
      </c>
      <c r="B20" s="78" t="s">
        <v>79</v>
      </c>
      <c r="C20" s="79" t="s">
        <v>31</v>
      </c>
      <c r="D20" s="80" t="s">
        <v>51</v>
      </c>
      <c r="E20" s="94">
        <v>1600</v>
      </c>
      <c r="F20" s="80">
        <v>121</v>
      </c>
      <c r="G20" s="80">
        <v>6</v>
      </c>
      <c r="H20" s="80" t="s">
        <v>27</v>
      </c>
      <c r="I20" s="80" t="s">
        <v>60</v>
      </c>
      <c r="J20" s="80" t="s">
        <v>28</v>
      </c>
      <c r="K20" s="80" t="s">
        <v>27</v>
      </c>
      <c r="L20" s="80" t="s">
        <v>27</v>
      </c>
      <c r="M20" s="80" t="s">
        <v>27</v>
      </c>
      <c r="N20" s="80" t="s">
        <v>27</v>
      </c>
      <c r="O20" s="80" t="s">
        <v>39</v>
      </c>
      <c r="P20" s="81" t="s">
        <v>54</v>
      </c>
      <c r="Q20" s="80" t="s">
        <v>27</v>
      </c>
      <c r="R20" s="80" t="s">
        <v>61</v>
      </c>
      <c r="S20" s="81" t="s">
        <v>34</v>
      </c>
      <c r="T20" s="81" t="s">
        <v>33</v>
      </c>
      <c r="U20" s="91" t="s">
        <v>89</v>
      </c>
      <c r="V20" s="80"/>
      <c r="W20" s="80"/>
      <c r="X20" s="81" t="s">
        <v>50</v>
      </c>
      <c r="Y20" s="82">
        <f>VLOOKUP(B20,'Bonos BV LPF 10-2022'!B:J,9,0)</f>
        <v>16140500</v>
      </c>
    </row>
    <row r="21" spans="1:25" s="24" customFormat="1" ht="15" customHeight="1">
      <c r="A21" s="111"/>
      <c r="B21" s="112"/>
      <c r="C21" s="113"/>
      <c r="D21" s="115"/>
      <c r="E21" s="131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1"/>
      <c r="V21" s="115"/>
      <c r="W21" s="115"/>
      <c r="X21" s="115"/>
      <c r="Y21" s="116"/>
    </row>
    <row r="22" spans="1:25" s="24" customFormat="1" ht="15" customHeight="1">
      <c r="A22" s="98"/>
      <c r="B22" s="8" t="s">
        <v>166</v>
      </c>
      <c r="C22" s="22"/>
      <c r="D22" s="22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77"/>
      <c r="Y22" s="12"/>
    </row>
    <row r="23" spans="1:25" s="24" customFormat="1" ht="15" customHeight="1">
      <c r="A23" s="99">
        <v>9</v>
      </c>
      <c r="B23" s="78" t="s">
        <v>167</v>
      </c>
      <c r="C23" s="79" t="s">
        <v>26</v>
      </c>
      <c r="D23" s="91" t="s">
        <v>32</v>
      </c>
      <c r="E23" s="92">
        <v>1400</v>
      </c>
      <c r="F23" s="91">
        <v>99</v>
      </c>
      <c r="G23" s="91">
        <v>2</v>
      </c>
      <c r="H23" s="91" t="s">
        <v>27</v>
      </c>
      <c r="I23" s="91" t="s">
        <v>59</v>
      </c>
      <c r="J23" s="91" t="s">
        <v>28</v>
      </c>
      <c r="K23" s="91" t="s">
        <v>27</v>
      </c>
      <c r="L23" s="80" t="s">
        <v>27</v>
      </c>
      <c r="M23" s="80" t="s">
        <v>27</v>
      </c>
      <c r="N23" s="80"/>
      <c r="O23" s="80" t="s">
        <v>39</v>
      </c>
      <c r="P23" s="81" t="s">
        <v>52</v>
      </c>
      <c r="Q23" s="80" t="s">
        <v>27</v>
      </c>
      <c r="R23" s="91"/>
      <c r="S23" s="81" t="s">
        <v>29</v>
      </c>
      <c r="T23" s="81" t="s">
        <v>33</v>
      </c>
      <c r="U23" s="91" t="s">
        <v>89</v>
      </c>
      <c r="V23" s="81"/>
      <c r="W23" s="81"/>
      <c r="X23" s="81" t="s">
        <v>50</v>
      </c>
      <c r="Y23" s="82">
        <f>VLOOKUP(B23,'Bonos BV LPF 10-2022'!B:J,9,0)</f>
        <v>13575500</v>
      </c>
    </row>
    <row r="24" spans="1:25" s="24" customFormat="1" ht="15" customHeight="1">
      <c r="A24" s="20"/>
      <c r="B24" s="100"/>
      <c r="C24" s="101"/>
      <c r="D24" s="20"/>
      <c r="E24" s="10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03"/>
    </row>
    <row r="25" spans="1:25" s="24" customFormat="1" ht="15" customHeight="1">
      <c r="A25" s="98"/>
      <c r="B25" s="8" t="s">
        <v>111</v>
      </c>
      <c r="C25" s="22"/>
      <c r="D25" s="2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77"/>
      <c r="Y25" s="12"/>
    </row>
    <row r="26" spans="1:25" s="24" customFormat="1" ht="15" customHeight="1">
      <c r="A26" s="99">
        <v>10</v>
      </c>
      <c r="B26" s="78" t="s">
        <v>112</v>
      </c>
      <c r="C26" s="79" t="s">
        <v>31</v>
      </c>
      <c r="D26" s="91" t="s">
        <v>32</v>
      </c>
      <c r="E26" s="92">
        <v>1600</v>
      </c>
      <c r="F26" s="91">
        <v>126</v>
      </c>
      <c r="G26" s="91">
        <v>6</v>
      </c>
      <c r="H26" s="91" t="s">
        <v>27</v>
      </c>
      <c r="I26" s="91" t="s">
        <v>59</v>
      </c>
      <c r="J26" s="91" t="s">
        <v>28</v>
      </c>
      <c r="K26" s="91" t="s">
        <v>27</v>
      </c>
      <c r="L26" s="91" t="s">
        <v>27</v>
      </c>
      <c r="M26" s="80" t="s">
        <v>27</v>
      </c>
      <c r="N26" s="80"/>
      <c r="O26" s="80" t="s">
        <v>39</v>
      </c>
      <c r="P26" s="81" t="s">
        <v>52</v>
      </c>
      <c r="Q26" s="80"/>
      <c r="R26" s="91" t="s">
        <v>61</v>
      </c>
      <c r="S26" s="81" t="s">
        <v>34</v>
      </c>
      <c r="T26" s="81" t="s">
        <v>113</v>
      </c>
      <c r="U26" s="91" t="s">
        <v>89</v>
      </c>
      <c r="V26" s="81"/>
      <c r="W26" s="81"/>
      <c r="X26" s="81" t="s">
        <v>50</v>
      </c>
      <c r="Y26" s="82">
        <f>VLOOKUP(B26,'Bonos BV LPF 10-2022'!B:J,9,0)</f>
        <v>18135500</v>
      </c>
    </row>
    <row r="27" spans="1:25" ht="15" customHeight="1">
      <c r="A27" s="14"/>
      <c r="B27" s="14"/>
      <c r="C27" s="15"/>
      <c r="D27" s="16"/>
      <c r="E27" s="16"/>
      <c r="F27" s="16"/>
      <c r="G27" s="17"/>
      <c r="H27" s="17"/>
      <c r="I27" s="17"/>
      <c r="J27" s="17"/>
      <c r="K27" s="17"/>
      <c r="L27" s="18"/>
      <c r="M27" s="19"/>
      <c r="N27" s="17"/>
      <c r="O27" s="17"/>
      <c r="P27" s="17"/>
      <c r="Q27" s="17"/>
      <c r="Y27" s="20"/>
    </row>
    <row r="28" spans="1:25" s="13" customFormat="1" ht="15.75">
      <c r="A28" s="7"/>
      <c r="B28" s="8" t="s">
        <v>53</v>
      </c>
      <c r="C28" s="22"/>
      <c r="D28" s="22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77"/>
      <c r="Y28" s="12"/>
    </row>
    <row r="29" spans="1:25" s="24" customFormat="1" ht="15" customHeight="1">
      <c r="A29" s="99">
        <v>11</v>
      </c>
      <c r="B29" s="78" t="s">
        <v>152</v>
      </c>
      <c r="C29" s="79" t="s">
        <v>20</v>
      </c>
      <c r="D29" s="80" t="s">
        <v>32</v>
      </c>
      <c r="E29" s="94">
        <v>1600</v>
      </c>
      <c r="F29" s="80">
        <v>123</v>
      </c>
      <c r="G29" s="80">
        <v>6</v>
      </c>
      <c r="H29" s="80" t="s">
        <v>27</v>
      </c>
      <c r="I29" s="80" t="s">
        <v>59</v>
      </c>
      <c r="J29" s="80" t="s">
        <v>28</v>
      </c>
      <c r="K29" s="80" t="s">
        <v>27</v>
      </c>
      <c r="L29" s="80" t="s">
        <v>27</v>
      </c>
      <c r="M29" s="80" t="s">
        <v>27</v>
      </c>
      <c r="N29" s="80"/>
      <c r="O29" s="80" t="s">
        <v>39</v>
      </c>
      <c r="P29" s="80" t="s">
        <v>52</v>
      </c>
      <c r="Q29" s="80"/>
      <c r="R29" s="80" t="s">
        <v>71</v>
      </c>
      <c r="S29" s="80" t="s">
        <v>29</v>
      </c>
      <c r="T29" s="80" t="s">
        <v>33</v>
      </c>
      <c r="U29" s="91" t="s">
        <v>87</v>
      </c>
      <c r="V29" s="80" t="s">
        <v>27</v>
      </c>
      <c r="W29" s="80"/>
      <c r="X29" s="80" t="s">
        <v>49</v>
      </c>
      <c r="Y29" s="82">
        <f>VLOOKUP(B29,'Bonos BV LPF 10-2022'!B:J,9,0)</f>
        <v>15475500</v>
      </c>
    </row>
    <row r="30" spans="1:25" s="24" customFormat="1" ht="15" customHeight="1">
      <c r="A30" s="99">
        <v>12</v>
      </c>
      <c r="B30" s="78" t="s">
        <v>43</v>
      </c>
      <c r="C30" s="79" t="s">
        <v>20</v>
      </c>
      <c r="D30" s="80" t="s">
        <v>32</v>
      </c>
      <c r="E30" s="94">
        <v>1600</v>
      </c>
      <c r="F30" s="80">
        <v>123</v>
      </c>
      <c r="G30" s="80">
        <v>6</v>
      </c>
      <c r="H30" s="80" t="s">
        <v>27</v>
      </c>
      <c r="I30" s="80" t="s">
        <v>60</v>
      </c>
      <c r="J30" s="80" t="s">
        <v>28</v>
      </c>
      <c r="K30" s="80" t="s">
        <v>27</v>
      </c>
      <c r="L30" s="80" t="s">
        <v>27</v>
      </c>
      <c r="M30" s="80" t="s">
        <v>27</v>
      </c>
      <c r="N30" s="80" t="s">
        <v>27</v>
      </c>
      <c r="O30" s="80" t="s">
        <v>39</v>
      </c>
      <c r="P30" s="80" t="s">
        <v>52</v>
      </c>
      <c r="Q30" s="80"/>
      <c r="R30" s="80" t="s">
        <v>71</v>
      </c>
      <c r="S30" s="80" t="s">
        <v>34</v>
      </c>
      <c r="T30" s="80" t="s">
        <v>33</v>
      </c>
      <c r="U30" s="91" t="s">
        <v>87</v>
      </c>
      <c r="V30" s="80" t="s">
        <v>27</v>
      </c>
      <c r="W30" s="80"/>
      <c r="X30" s="80" t="s">
        <v>49</v>
      </c>
      <c r="Y30" s="82">
        <f>VLOOKUP(B30,'Bonos BV LPF 10-2022'!B:J,9,0)</f>
        <v>16615500</v>
      </c>
    </row>
    <row r="31" spans="1:25" s="24" customFormat="1" ht="15" customHeight="1">
      <c r="A31" s="99">
        <v>13</v>
      </c>
      <c r="B31" s="78" t="s">
        <v>44</v>
      </c>
      <c r="C31" s="79" t="s">
        <v>20</v>
      </c>
      <c r="D31" s="80" t="s">
        <v>51</v>
      </c>
      <c r="E31" s="94">
        <v>1600</v>
      </c>
      <c r="F31" s="80">
        <v>123</v>
      </c>
      <c r="G31" s="80">
        <v>6</v>
      </c>
      <c r="H31" s="80" t="s">
        <v>27</v>
      </c>
      <c r="I31" s="80" t="s">
        <v>60</v>
      </c>
      <c r="J31" s="80" t="s">
        <v>28</v>
      </c>
      <c r="K31" s="80" t="s">
        <v>27</v>
      </c>
      <c r="L31" s="80" t="s">
        <v>27</v>
      </c>
      <c r="M31" s="80" t="s">
        <v>27</v>
      </c>
      <c r="N31" s="80" t="s">
        <v>27</v>
      </c>
      <c r="O31" s="80" t="s">
        <v>39</v>
      </c>
      <c r="P31" s="80" t="s">
        <v>52</v>
      </c>
      <c r="Q31" s="80"/>
      <c r="R31" s="80" t="s">
        <v>86</v>
      </c>
      <c r="S31" s="80" t="s">
        <v>34</v>
      </c>
      <c r="T31" s="80" t="s">
        <v>33</v>
      </c>
      <c r="U31" s="91" t="s">
        <v>87</v>
      </c>
      <c r="V31" s="80" t="s">
        <v>27</v>
      </c>
      <c r="W31" s="80"/>
      <c r="X31" s="80" t="s">
        <v>49</v>
      </c>
      <c r="Y31" s="82">
        <f>VLOOKUP(B31,'Bonos BV LPF 10-2022'!B:J,9,0)</f>
        <v>17660500</v>
      </c>
    </row>
    <row r="32" spans="1:25" s="24" customFormat="1" ht="15" customHeight="1">
      <c r="A32" s="99">
        <v>14</v>
      </c>
      <c r="B32" s="78" t="s">
        <v>45</v>
      </c>
      <c r="C32" s="79" t="s">
        <v>20</v>
      </c>
      <c r="D32" s="80" t="s">
        <v>51</v>
      </c>
      <c r="E32" s="94">
        <v>1600</v>
      </c>
      <c r="F32" s="80">
        <v>123</v>
      </c>
      <c r="G32" s="80">
        <v>6</v>
      </c>
      <c r="H32" s="80" t="s">
        <v>27</v>
      </c>
      <c r="I32" s="80" t="s">
        <v>60</v>
      </c>
      <c r="J32" s="80" t="s">
        <v>34</v>
      </c>
      <c r="K32" s="80" t="s">
        <v>27</v>
      </c>
      <c r="L32" s="80" t="s">
        <v>27</v>
      </c>
      <c r="M32" s="80" t="s">
        <v>27</v>
      </c>
      <c r="N32" s="80" t="s">
        <v>27</v>
      </c>
      <c r="O32" s="80" t="s">
        <v>39</v>
      </c>
      <c r="P32" s="80" t="s">
        <v>52</v>
      </c>
      <c r="Q32" s="80"/>
      <c r="R32" s="80" t="s">
        <v>86</v>
      </c>
      <c r="S32" s="80" t="s">
        <v>34</v>
      </c>
      <c r="T32" s="80" t="s">
        <v>33</v>
      </c>
      <c r="U32" s="91" t="s">
        <v>87</v>
      </c>
      <c r="V32" s="80" t="s">
        <v>27</v>
      </c>
      <c r="W32" s="80"/>
      <c r="X32" s="80" t="s">
        <v>49</v>
      </c>
      <c r="Y32" s="82">
        <f>VLOOKUP(B32,'Bonos BV LPF 10-2022'!B:J,9,0)</f>
        <v>18230500</v>
      </c>
    </row>
    <row r="33" spans="1:25" s="24" customFormat="1" ht="15" customHeight="1">
      <c r="A33" s="98"/>
      <c r="B33" s="100"/>
      <c r="C33" s="101"/>
      <c r="D33" s="20"/>
      <c r="E33" s="10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98"/>
      <c r="V33" s="20"/>
      <c r="W33" s="20"/>
      <c r="X33" s="20"/>
      <c r="Y33" s="103"/>
    </row>
    <row r="34" spans="1:25" s="13" customFormat="1" ht="15.75">
      <c r="A34" s="7"/>
      <c r="B34" s="8" t="s">
        <v>133</v>
      </c>
      <c r="C34" s="22"/>
      <c r="D34" s="22"/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77"/>
      <c r="Y34" s="12"/>
    </row>
    <row r="35" spans="1:25" s="24" customFormat="1" ht="15" customHeight="1">
      <c r="A35" s="99">
        <v>15</v>
      </c>
      <c r="B35" s="78" t="s">
        <v>134</v>
      </c>
      <c r="C35" s="79" t="s">
        <v>20</v>
      </c>
      <c r="D35" s="80" t="s">
        <v>32</v>
      </c>
      <c r="E35" s="94">
        <v>1500</v>
      </c>
      <c r="F35" s="80">
        <v>113</v>
      </c>
      <c r="G35" s="80">
        <v>6</v>
      </c>
      <c r="H35" s="80" t="s">
        <v>27</v>
      </c>
      <c r="I35" s="80" t="s">
        <v>59</v>
      </c>
      <c r="J35" s="80" t="s">
        <v>28</v>
      </c>
      <c r="K35" s="80" t="s">
        <v>27</v>
      </c>
      <c r="L35" s="80" t="s">
        <v>27</v>
      </c>
      <c r="M35" s="80" t="s">
        <v>27</v>
      </c>
      <c r="N35" s="80"/>
      <c r="O35" s="80" t="s">
        <v>39</v>
      </c>
      <c r="P35" s="80" t="s">
        <v>121</v>
      </c>
      <c r="Q35" s="80"/>
      <c r="R35" s="80" t="s">
        <v>61</v>
      </c>
      <c r="S35" s="80" t="s">
        <v>29</v>
      </c>
      <c r="T35" s="80" t="s">
        <v>33</v>
      </c>
      <c r="U35" s="91" t="s">
        <v>89</v>
      </c>
      <c r="V35" s="80" t="s">
        <v>27</v>
      </c>
      <c r="W35" s="80"/>
      <c r="X35" s="80" t="s">
        <v>49</v>
      </c>
      <c r="Y35" s="82">
        <f>VLOOKUP(B35,'Bonos BV LPF 10-2022'!B:J,9,0)</f>
        <v>17185500</v>
      </c>
    </row>
    <row r="36" spans="1:25" s="24" customFormat="1" ht="15" customHeight="1">
      <c r="A36" s="99">
        <v>16</v>
      </c>
      <c r="B36" s="78" t="s">
        <v>135</v>
      </c>
      <c r="C36" s="79" t="s">
        <v>20</v>
      </c>
      <c r="D36" s="80" t="s">
        <v>136</v>
      </c>
      <c r="E36" s="94">
        <v>1500</v>
      </c>
      <c r="F36" s="80">
        <v>113</v>
      </c>
      <c r="G36" s="80">
        <v>6</v>
      </c>
      <c r="H36" s="80" t="s">
        <v>27</v>
      </c>
      <c r="I36" s="80" t="s">
        <v>59</v>
      </c>
      <c r="J36" s="80" t="s">
        <v>28</v>
      </c>
      <c r="K36" s="80" t="s">
        <v>27</v>
      </c>
      <c r="L36" s="80" t="s">
        <v>27</v>
      </c>
      <c r="M36" s="80" t="s">
        <v>27</v>
      </c>
      <c r="N36" s="80"/>
      <c r="O36" s="80" t="s">
        <v>39</v>
      </c>
      <c r="P36" s="80" t="s">
        <v>121</v>
      </c>
      <c r="Q36" s="80"/>
      <c r="R36" s="80" t="s">
        <v>61</v>
      </c>
      <c r="S36" s="80" t="s">
        <v>29</v>
      </c>
      <c r="T36" s="80" t="s">
        <v>33</v>
      </c>
      <c r="U36" s="91" t="s">
        <v>89</v>
      </c>
      <c r="V36" s="80" t="s">
        <v>27</v>
      </c>
      <c r="W36" s="80"/>
      <c r="X36" s="80" t="s">
        <v>49</v>
      </c>
      <c r="Y36" s="82">
        <f>VLOOKUP(B36,'Bonos BV LPF 10-2022'!B:J,9,0)</f>
        <v>18135500</v>
      </c>
    </row>
    <row r="37" spans="1:25" s="24" customFormat="1" ht="15" customHeight="1">
      <c r="A37" s="99">
        <v>17</v>
      </c>
      <c r="B37" s="78" t="s">
        <v>137</v>
      </c>
      <c r="C37" s="79" t="s">
        <v>20</v>
      </c>
      <c r="D37" s="80" t="s">
        <v>136</v>
      </c>
      <c r="E37" s="94">
        <v>1500</v>
      </c>
      <c r="F37" s="80">
        <v>113</v>
      </c>
      <c r="G37" s="80">
        <v>6</v>
      </c>
      <c r="H37" s="80" t="s">
        <v>27</v>
      </c>
      <c r="I37" s="80" t="s">
        <v>60</v>
      </c>
      <c r="J37" s="80" t="s">
        <v>34</v>
      </c>
      <c r="K37" s="80" t="s">
        <v>27</v>
      </c>
      <c r="L37" s="80" t="s">
        <v>27</v>
      </c>
      <c r="M37" s="80" t="s">
        <v>27</v>
      </c>
      <c r="N37" s="80" t="s">
        <v>27</v>
      </c>
      <c r="O37" s="80" t="s">
        <v>39</v>
      </c>
      <c r="P37" s="80" t="s">
        <v>121</v>
      </c>
      <c r="Q37" s="80" t="s">
        <v>27</v>
      </c>
      <c r="R37" s="80" t="s">
        <v>86</v>
      </c>
      <c r="S37" s="80" t="s">
        <v>34</v>
      </c>
      <c r="T37" s="80" t="s">
        <v>33</v>
      </c>
      <c r="U37" s="91" t="s">
        <v>89</v>
      </c>
      <c r="V37" s="80" t="s">
        <v>27</v>
      </c>
      <c r="W37" s="80"/>
      <c r="X37" s="80" t="s">
        <v>49</v>
      </c>
      <c r="Y37" s="82">
        <f>VLOOKUP(B37,'Bonos BV LPF 10-2022'!B:J,9,0)</f>
        <v>19370500</v>
      </c>
    </row>
    <row r="38" spans="1:25" s="24" customFormat="1" ht="15" customHeight="1">
      <c r="A38" s="98"/>
      <c r="B38" s="100"/>
      <c r="C38" s="101"/>
      <c r="D38" s="20"/>
      <c r="E38" s="10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98"/>
      <c r="V38" s="20"/>
      <c r="W38" s="20"/>
      <c r="X38" s="20"/>
      <c r="Y38" s="103"/>
    </row>
    <row r="39" spans="1:25" s="13" customFormat="1" ht="15.75">
      <c r="A39" s="7"/>
      <c r="B39" s="8" t="s">
        <v>93</v>
      </c>
      <c r="C39" s="22"/>
      <c r="D39" s="22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77"/>
      <c r="Y39" s="12"/>
    </row>
    <row r="40" spans="1:25" s="24" customFormat="1" ht="15" customHeight="1">
      <c r="A40" s="99">
        <v>18</v>
      </c>
      <c r="B40" s="78" t="s">
        <v>125</v>
      </c>
      <c r="C40" s="79" t="s">
        <v>20</v>
      </c>
      <c r="D40" s="80" t="s">
        <v>32</v>
      </c>
      <c r="E40" s="94">
        <v>2000</v>
      </c>
      <c r="F40" s="80">
        <v>154</v>
      </c>
      <c r="G40" s="80">
        <v>6</v>
      </c>
      <c r="H40" s="80" t="s">
        <v>27</v>
      </c>
      <c r="I40" s="80" t="s">
        <v>59</v>
      </c>
      <c r="J40" s="80" t="s">
        <v>28</v>
      </c>
      <c r="K40" s="80" t="s">
        <v>27</v>
      </c>
      <c r="L40" s="80" t="s">
        <v>27</v>
      </c>
      <c r="M40" s="80" t="s">
        <v>27</v>
      </c>
      <c r="N40" s="80" t="s">
        <v>27</v>
      </c>
      <c r="O40" s="80" t="s">
        <v>39</v>
      </c>
      <c r="P40" s="80" t="s">
        <v>52</v>
      </c>
      <c r="Q40" s="80"/>
      <c r="R40" s="80" t="s">
        <v>86</v>
      </c>
      <c r="S40" s="80" t="s">
        <v>34</v>
      </c>
      <c r="T40" s="80" t="s">
        <v>33</v>
      </c>
      <c r="U40" s="91" t="s">
        <v>89</v>
      </c>
      <c r="V40" s="80" t="s">
        <v>27</v>
      </c>
      <c r="W40" s="80"/>
      <c r="X40" s="80" t="s">
        <v>50</v>
      </c>
      <c r="Y40" s="82">
        <f>VLOOKUP(B40,'Bonos BV LPF 10-2022'!B:J,9,0)</f>
        <v>21745500</v>
      </c>
    </row>
    <row r="41" spans="1:25" s="24" customFormat="1" ht="15" customHeight="1">
      <c r="A41" s="99">
        <v>19</v>
      </c>
      <c r="B41" s="78" t="s">
        <v>105</v>
      </c>
      <c r="C41" s="79" t="s">
        <v>20</v>
      </c>
      <c r="D41" s="80" t="s">
        <v>51</v>
      </c>
      <c r="E41" s="94">
        <v>2000</v>
      </c>
      <c r="F41" s="80">
        <v>154</v>
      </c>
      <c r="G41" s="80">
        <v>6</v>
      </c>
      <c r="H41" s="80" t="s">
        <v>27</v>
      </c>
      <c r="I41" s="80" t="s">
        <v>59</v>
      </c>
      <c r="J41" s="80" t="s">
        <v>28</v>
      </c>
      <c r="K41" s="80" t="s">
        <v>27</v>
      </c>
      <c r="L41" s="80" t="s">
        <v>27</v>
      </c>
      <c r="M41" s="80" t="s">
        <v>27</v>
      </c>
      <c r="N41" s="80" t="s">
        <v>27</v>
      </c>
      <c r="O41" s="80" t="s">
        <v>39</v>
      </c>
      <c r="P41" s="80" t="s">
        <v>52</v>
      </c>
      <c r="Q41" s="80"/>
      <c r="R41" s="80" t="s">
        <v>86</v>
      </c>
      <c r="S41" s="80" t="s">
        <v>34</v>
      </c>
      <c r="T41" s="80" t="s">
        <v>33</v>
      </c>
      <c r="U41" s="91" t="s">
        <v>89</v>
      </c>
      <c r="V41" s="80" t="s">
        <v>27</v>
      </c>
      <c r="W41" s="80"/>
      <c r="X41" s="80" t="s">
        <v>50</v>
      </c>
      <c r="Y41" s="82">
        <f>VLOOKUP(B41,'Bonos BV LPF 10-2022'!B:J,9,0)</f>
        <v>22695500</v>
      </c>
    </row>
    <row r="42" spans="1:25" s="24" customFormat="1" ht="15" customHeight="1">
      <c r="A42" s="99">
        <v>20</v>
      </c>
      <c r="B42" s="78" t="s">
        <v>94</v>
      </c>
      <c r="C42" s="79" t="s">
        <v>20</v>
      </c>
      <c r="D42" s="80" t="s">
        <v>95</v>
      </c>
      <c r="E42" s="94">
        <v>1600</v>
      </c>
      <c r="F42" s="80">
        <v>178</v>
      </c>
      <c r="G42" s="80">
        <v>6</v>
      </c>
      <c r="H42" s="80" t="s">
        <v>27</v>
      </c>
      <c r="I42" s="80" t="s">
        <v>59</v>
      </c>
      <c r="J42" s="80" t="s">
        <v>28</v>
      </c>
      <c r="K42" s="80" t="s">
        <v>27</v>
      </c>
      <c r="L42" s="80" t="s">
        <v>27</v>
      </c>
      <c r="M42" s="80" t="s">
        <v>27</v>
      </c>
      <c r="N42" s="80" t="s">
        <v>27</v>
      </c>
      <c r="O42" s="80" t="s">
        <v>39</v>
      </c>
      <c r="P42" s="80" t="s">
        <v>52</v>
      </c>
      <c r="Q42" s="80"/>
      <c r="R42" s="80" t="s">
        <v>86</v>
      </c>
      <c r="S42" s="80" t="s">
        <v>34</v>
      </c>
      <c r="T42" s="80" t="s">
        <v>33</v>
      </c>
      <c r="U42" s="91" t="s">
        <v>89</v>
      </c>
      <c r="V42" s="80" t="s">
        <v>27</v>
      </c>
      <c r="W42" s="80"/>
      <c r="X42" s="80" t="s">
        <v>50</v>
      </c>
      <c r="Y42" s="82">
        <f>VLOOKUP(B42,'Bonos BV LPF 10-2022'!B:J,9,0)</f>
        <v>24215500</v>
      </c>
    </row>
    <row r="43" spans="1:25" s="24" customFormat="1" ht="15" customHeight="1">
      <c r="A43" s="99">
        <v>21</v>
      </c>
      <c r="B43" s="78" t="s">
        <v>106</v>
      </c>
      <c r="C43" s="79" t="s">
        <v>20</v>
      </c>
      <c r="D43" s="80" t="s">
        <v>51</v>
      </c>
      <c r="E43" s="94">
        <v>2000</v>
      </c>
      <c r="F43" s="80">
        <v>154</v>
      </c>
      <c r="G43" s="80">
        <v>6</v>
      </c>
      <c r="H43" s="80" t="s">
        <v>27</v>
      </c>
      <c r="I43" s="80" t="s">
        <v>60</v>
      </c>
      <c r="J43" s="80" t="s">
        <v>34</v>
      </c>
      <c r="K43" s="80" t="s">
        <v>27</v>
      </c>
      <c r="L43" s="80" t="s">
        <v>27</v>
      </c>
      <c r="M43" s="80" t="s">
        <v>27</v>
      </c>
      <c r="N43" s="80" t="s">
        <v>27</v>
      </c>
      <c r="O43" s="80" t="s">
        <v>39</v>
      </c>
      <c r="P43" s="80" t="s">
        <v>98</v>
      </c>
      <c r="Q43" s="80"/>
      <c r="R43" s="80" t="s">
        <v>107</v>
      </c>
      <c r="S43" s="80" t="s">
        <v>34</v>
      </c>
      <c r="T43" s="80" t="s">
        <v>33</v>
      </c>
      <c r="U43" s="91" t="s">
        <v>89</v>
      </c>
      <c r="V43" s="80" t="s">
        <v>27</v>
      </c>
      <c r="W43" s="80"/>
      <c r="X43" s="80" t="s">
        <v>50</v>
      </c>
      <c r="Y43" s="82">
        <f>VLOOKUP(B43,'Bonos BV LPF 10-2022'!B:J,9,0)</f>
        <v>24975500</v>
      </c>
    </row>
    <row r="44" spans="1:25" s="24" customFormat="1" ht="15" customHeight="1">
      <c r="A44" s="99">
        <v>22</v>
      </c>
      <c r="B44" s="78" t="s">
        <v>120</v>
      </c>
      <c r="C44" s="79" t="s">
        <v>20</v>
      </c>
      <c r="D44" s="80" t="s">
        <v>95</v>
      </c>
      <c r="E44" s="94">
        <v>1600</v>
      </c>
      <c r="F44" s="80">
        <v>178</v>
      </c>
      <c r="G44" s="80">
        <v>6</v>
      </c>
      <c r="H44" s="80" t="s">
        <v>27</v>
      </c>
      <c r="I44" s="80" t="s">
        <v>60</v>
      </c>
      <c r="J44" s="80" t="s">
        <v>34</v>
      </c>
      <c r="K44" s="80" t="s">
        <v>27</v>
      </c>
      <c r="L44" s="80" t="s">
        <v>27</v>
      </c>
      <c r="M44" s="80" t="s">
        <v>27</v>
      </c>
      <c r="N44" s="80" t="s">
        <v>27</v>
      </c>
      <c r="O44" s="80" t="s">
        <v>39</v>
      </c>
      <c r="P44" s="80" t="s">
        <v>98</v>
      </c>
      <c r="Q44" s="80"/>
      <c r="R44" s="80" t="s">
        <v>107</v>
      </c>
      <c r="S44" s="80" t="s">
        <v>34</v>
      </c>
      <c r="T44" s="80" t="s">
        <v>33</v>
      </c>
      <c r="U44" s="91" t="s">
        <v>89</v>
      </c>
      <c r="V44" s="80" t="s">
        <v>27</v>
      </c>
      <c r="W44" s="80"/>
      <c r="X44" s="80" t="s">
        <v>50</v>
      </c>
      <c r="Y44" s="82">
        <f>VLOOKUP(B44,'Bonos BV LPF 10-2022'!B:J,9,0)</f>
        <v>27255500</v>
      </c>
    </row>
    <row r="45" spans="1:25" s="24" customFormat="1" ht="15" customHeight="1">
      <c r="A45" s="99">
        <v>23</v>
      </c>
      <c r="B45" s="78" t="s">
        <v>96</v>
      </c>
      <c r="C45" s="79" t="s">
        <v>20</v>
      </c>
      <c r="D45" s="80" t="s">
        <v>95</v>
      </c>
      <c r="E45" s="94">
        <v>1600</v>
      </c>
      <c r="F45" s="80">
        <v>178</v>
      </c>
      <c r="G45" s="80">
        <v>6</v>
      </c>
      <c r="H45" s="80" t="s">
        <v>27</v>
      </c>
      <c r="I45" s="80" t="s">
        <v>60</v>
      </c>
      <c r="J45" s="80" t="s">
        <v>34</v>
      </c>
      <c r="K45" s="80" t="s">
        <v>27</v>
      </c>
      <c r="L45" s="80" t="s">
        <v>27</v>
      </c>
      <c r="M45" s="80" t="s">
        <v>27</v>
      </c>
      <c r="N45" s="80" t="s">
        <v>97</v>
      </c>
      <c r="O45" s="80" t="s">
        <v>39</v>
      </c>
      <c r="P45" s="80" t="s">
        <v>98</v>
      </c>
      <c r="Q45" s="80"/>
      <c r="R45" s="80" t="s">
        <v>99</v>
      </c>
      <c r="S45" s="80" t="s">
        <v>34</v>
      </c>
      <c r="T45" s="80" t="s">
        <v>33</v>
      </c>
      <c r="U45" s="91" t="s">
        <v>89</v>
      </c>
      <c r="V45" s="80" t="s">
        <v>27</v>
      </c>
      <c r="W45" s="80" t="s">
        <v>100</v>
      </c>
      <c r="X45" s="80" t="s">
        <v>50</v>
      </c>
      <c r="Y45" s="82">
        <f>VLOOKUP(B45,'Bonos BV LPF 10-2022'!B:J,9,0)</f>
        <v>32005500</v>
      </c>
    </row>
    <row r="47" spans="1:25" s="118" customFormat="1" ht="15.75">
      <c r="A47" s="117"/>
      <c r="B47" s="8" t="s">
        <v>153</v>
      </c>
      <c r="C47" s="22"/>
      <c r="D47" s="22"/>
      <c r="E47" s="23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77"/>
      <c r="Y47" s="12"/>
    </row>
    <row r="48" spans="1:25" s="118" customFormat="1" ht="15" customHeight="1">
      <c r="A48" s="99">
        <v>24</v>
      </c>
      <c r="B48" s="78" t="s">
        <v>154</v>
      </c>
      <c r="C48" s="79" t="s">
        <v>20</v>
      </c>
      <c r="D48" s="80" t="s">
        <v>51</v>
      </c>
      <c r="E48" s="94">
        <v>2500</v>
      </c>
      <c r="F48" s="80">
        <v>178</v>
      </c>
      <c r="G48" s="80">
        <v>6</v>
      </c>
      <c r="H48" s="80" t="s">
        <v>27</v>
      </c>
      <c r="I48" s="80" t="s">
        <v>60</v>
      </c>
      <c r="J48" s="80" t="s">
        <v>34</v>
      </c>
      <c r="K48" s="80" t="s">
        <v>27</v>
      </c>
      <c r="L48" s="80" t="s">
        <v>27</v>
      </c>
      <c r="M48" s="80" t="s">
        <v>27</v>
      </c>
      <c r="N48" s="80" t="s">
        <v>27</v>
      </c>
      <c r="O48" s="80" t="s">
        <v>39</v>
      </c>
      <c r="P48" s="80" t="s">
        <v>52</v>
      </c>
      <c r="Q48" s="80"/>
      <c r="R48" s="80" t="s">
        <v>86</v>
      </c>
      <c r="S48" s="80" t="s">
        <v>34</v>
      </c>
      <c r="T48" s="80" t="s">
        <v>33</v>
      </c>
      <c r="U48" s="91" t="s">
        <v>87</v>
      </c>
      <c r="V48" s="80" t="s">
        <v>27</v>
      </c>
      <c r="W48" s="80"/>
      <c r="X48" s="80" t="s">
        <v>155</v>
      </c>
      <c r="Y48" s="82">
        <f>VLOOKUP(B48,'Bonos BV LPF 10-2022'!B:J,9,0)</f>
        <v>26685500</v>
      </c>
    </row>
    <row r="49" spans="1:25" s="118" customFormat="1" ht="15" customHeight="1">
      <c r="A49" s="99">
        <v>25</v>
      </c>
      <c r="B49" s="78" t="s">
        <v>156</v>
      </c>
      <c r="C49" s="79" t="s">
        <v>20</v>
      </c>
      <c r="D49" s="80" t="s">
        <v>51</v>
      </c>
      <c r="E49" s="94">
        <v>2500</v>
      </c>
      <c r="F49" s="80">
        <v>178</v>
      </c>
      <c r="G49" s="80">
        <v>6</v>
      </c>
      <c r="H49" s="80" t="s">
        <v>27</v>
      </c>
      <c r="I49" s="80" t="s">
        <v>60</v>
      </c>
      <c r="J49" s="80" t="s">
        <v>34</v>
      </c>
      <c r="K49" s="80" t="s">
        <v>27</v>
      </c>
      <c r="L49" s="80" t="s">
        <v>27</v>
      </c>
      <c r="M49" s="80" t="s">
        <v>27</v>
      </c>
      <c r="N49" s="80" t="s">
        <v>27</v>
      </c>
      <c r="O49" s="80" t="s">
        <v>39</v>
      </c>
      <c r="P49" s="80" t="s">
        <v>98</v>
      </c>
      <c r="Q49" s="80"/>
      <c r="R49" s="80" t="s">
        <v>107</v>
      </c>
      <c r="S49" s="80" t="s">
        <v>34</v>
      </c>
      <c r="T49" s="80" t="s">
        <v>33</v>
      </c>
      <c r="U49" s="91" t="s">
        <v>87</v>
      </c>
      <c r="V49" s="80" t="s">
        <v>27</v>
      </c>
      <c r="W49" s="80"/>
      <c r="X49" s="80" t="s">
        <v>155</v>
      </c>
      <c r="Y49" s="82">
        <f>VLOOKUP(B49,'Bonos BV LPF 10-2022'!B:J,9,0)</f>
        <v>28585500</v>
      </c>
    </row>
    <row r="50" spans="1:25" s="118" customFormat="1" ht="15" customHeight="1">
      <c r="A50" s="99">
        <v>26</v>
      </c>
      <c r="B50" s="78" t="s">
        <v>157</v>
      </c>
      <c r="C50" s="79" t="s">
        <v>20</v>
      </c>
      <c r="D50" s="80" t="s">
        <v>51</v>
      </c>
      <c r="E50" s="94">
        <v>2500</v>
      </c>
      <c r="F50" s="80">
        <v>178</v>
      </c>
      <c r="G50" s="80">
        <v>6</v>
      </c>
      <c r="H50" s="80" t="s">
        <v>27</v>
      </c>
      <c r="I50" s="80" t="s">
        <v>60</v>
      </c>
      <c r="J50" s="80" t="s">
        <v>34</v>
      </c>
      <c r="K50" s="80" t="s">
        <v>27</v>
      </c>
      <c r="L50" s="80" t="s">
        <v>27</v>
      </c>
      <c r="M50" s="80" t="s">
        <v>27</v>
      </c>
      <c r="N50" s="80" t="s">
        <v>27</v>
      </c>
      <c r="O50" s="80" t="s">
        <v>39</v>
      </c>
      <c r="P50" s="80" t="s">
        <v>98</v>
      </c>
      <c r="Q50" s="80"/>
      <c r="R50" s="80" t="s">
        <v>107</v>
      </c>
      <c r="S50" s="81" t="s">
        <v>34</v>
      </c>
      <c r="T50" s="80" t="s">
        <v>33</v>
      </c>
      <c r="U50" s="91" t="s">
        <v>87</v>
      </c>
      <c r="V50" s="80" t="s">
        <v>27</v>
      </c>
      <c r="W50" s="80"/>
      <c r="X50" s="80" t="s">
        <v>155</v>
      </c>
      <c r="Y50" s="82">
        <f>VLOOKUP(B50,'Bonos BV LPF 10-2022'!B:J,9,0)</f>
        <v>30485500</v>
      </c>
    </row>
    <row r="52" spans="1:25" s="127" customFormat="1" ht="15.75">
      <c r="A52" s="98"/>
      <c r="B52" s="8" t="s">
        <v>158</v>
      </c>
      <c r="C52" s="119"/>
      <c r="D52" s="120"/>
      <c r="E52" s="121"/>
      <c r="F52" s="121"/>
      <c r="G52" s="119"/>
      <c r="H52" s="119"/>
      <c r="I52" s="119"/>
      <c r="J52" s="119"/>
      <c r="K52" s="119"/>
      <c r="L52" s="119"/>
      <c r="M52" s="119"/>
      <c r="N52" s="119"/>
      <c r="O52" s="122"/>
      <c r="P52" s="119"/>
      <c r="Q52" s="119"/>
      <c r="R52" s="119"/>
      <c r="S52" s="119"/>
      <c r="T52" s="123"/>
      <c r="U52" s="123"/>
      <c r="V52" s="124"/>
      <c r="W52" s="124"/>
      <c r="X52" s="125"/>
      <c r="Y52" s="126"/>
    </row>
    <row r="53" spans="1:25" ht="15" customHeight="1">
      <c r="A53" s="99">
        <v>27</v>
      </c>
      <c r="B53" s="78" t="s">
        <v>163</v>
      </c>
      <c r="C53" s="79" t="s">
        <v>159</v>
      </c>
      <c r="D53" s="94" t="s">
        <v>161</v>
      </c>
      <c r="E53" s="80">
        <v>2200</v>
      </c>
      <c r="F53" s="80">
        <v>174</v>
      </c>
      <c r="G53" s="80">
        <v>8</v>
      </c>
      <c r="H53" s="80" t="s">
        <v>27</v>
      </c>
      <c r="I53" s="80" t="s">
        <v>60</v>
      </c>
      <c r="J53" s="80" t="s">
        <v>34</v>
      </c>
      <c r="K53" s="80" t="s">
        <v>27</v>
      </c>
      <c r="L53" s="80" t="s">
        <v>27</v>
      </c>
      <c r="M53" s="80" t="s">
        <v>27</v>
      </c>
      <c r="N53" s="80" t="s">
        <v>97</v>
      </c>
      <c r="O53" s="81" t="s">
        <v>39</v>
      </c>
      <c r="P53" s="80" t="s">
        <v>52</v>
      </c>
      <c r="Q53" s="80"/>
      <c r="R53" s="80" t="s">
        <v>107</v>
      </c>
      <c r="S53" s="80" t="s">
        <v>34</v>
      </c>
      <c r="T53" s="81" t="s">
        <v>113</v>
      </c>
      <c r="U53" s="91" t="s">
        <v>160</v>
      </c>
      <c r="V53" s="128"/>
      <c r="W53" s="128" t="s">
        <v>100</v>
      </c>
      <c r="X53" s="79" t="s">
        <v>164</v>
      </c>
      <c r="Y53" s="82">
        <f>VLOOKUP(B53,'Bonos BV LPF 10-2022'!B:J,9,0)</f>
        <v>42707553</v>
      </c>
    </row>
    <row r="54" spans="1:25" ht="15" customHeight="1">
      <c r="A54" s="99">
        <v>28</v>
      </c>
      <c r="B54" s="78" t="s">
        <v>165</v>
      </c>
      <c r="C54" s="79" t="s">
        <v>159</v>
      </c>
      <c r="D54" s="94" t="s">
        <v>161</v>
      </c>
      <c r="E54" s="80">
        <v>2200</v>
      </c>
      <c r="F54" s="80">
        <v>174</v>
      </c>
      <c r="G54" s="80">
        <v>8</v>
      </c>
      <c r="H54" s="80" t="s">
        <v>27</v>
      </c>
      <c r="I54" s="80" t="s">
        <v>60</v>
      </c>
      <c r="J54" s="80" t="s">
        <v>34</v>
      </c>
      <c r="K54" s="80" t="s">
        <v>27</v>
      </c>
      <c r="L54" s="80" t="s">
        <v>27</v>
      </c>
      <c r="M54" s="80" t="s">
        <v>27</v>
      </c>
      <c r="N54" s="80" t="s">
        <v>97</v>
      </c>
      <c r="O54" s="81" t="s">
        <v>39</v>
      </c>
      <c r="P54" s="80" t="s">
        <v>52</v>
      </c>
      <c r="Q54" s="80"/>
      <c r="R54" s="80" t="s">
        <v>107</v>
      </c>
      <c r="S54" s="80" t="s">
        <v>34</v>
      </c>
      <c r="T54" s="81" t="s">
        <v>113</v>
      </c>
      <c r="U54" s="91" t="s">
        <v>160</v>
      </c>
      <c r="V54" s="128"/>
      <c r="W54" s="128" t="s">
        <v>100</v>
      </c>
      <c r="X54" s="79" t="s">
        <v>162</v>
      </c>
      <c r="Y54" s="82">
        <f>VLOOKUP(B54,'Bonos BV LPF 10-2022'!B:J,9,0)</f>
        <v>43150233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53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A5" sqref="A5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89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21" customWidth="1"/>
    <col min="12" max="12" width="11.42578125" style="21"/>
    <col min="13" max="13" width="13.28515625" style="21" bestFit="1" customWidth="1"/>
    <col min="14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2" s="2" customFormat="1" ht="47.25" customHeight="1">
      <c r="A1" s="29"/>
      <c r="C1" s="58"/>
      <c r="D1" s="108" t="str">
        <f>'LPF 10-2022'!I1</f>
        <v>PRECIOS SUGERIDOS DE VENTA FLEETSALE N° 10 - 2022</v>
      </c>
      <c r="E1" s="108"/>
      <c r="F1" s="108"/>
      <c r="G1" s="108"/>
      <c r="H1" s="108"/>
      <c r="I1" s="108"/>
    </row>
    <row r="2" spans="1:12" s="5" customFormat="1" ht="21">
      <c r="A2" s="30"/>
      <c r="B2" s="31"/>
      <c r="C2" s="83"/>
      <c r="D2" s="109" t="str">
        <f>'LPF 10-2022'!J2</f>
        <v>Vigencia: desde 01 de Octubre 2022</v>
      </c>
      <c r="E2" s="109"/>
      <c r="F2" s="109"/>
      <c r="G2" s="109"/>
      <c r="H2" s="109"/>
      <c r="I2" s="34"/>
      <c r="J2" s="33"/>
    </row>
    <row r="3" spans="1:12" s="5" customFormat="1" ht="33.950000000000003" customHeight="1">
      <c r="A3" s="30"/>
      <c r="B3" s="35"/>
      <c r="C3" s="32"/>
      <c r="D3" s="35"/>
      <c r="E3" s="32"/>
      <c r="F3" s="35"/>
      <c r="G3" s="32"/>
      <c r="H3" s="32"/>
      <c r="I3" s="35"/>
      <c r="J3" s="57"/>
    </row>
    <row r="4" spans="1:12" s="5" customFormat="1" ht="34.5" customHeight="1">
      <c r="A4" s="30"/>
      <c r="B4" s="4"/>
      <c r="C4" s="84"/>
      <c r="D4" s="36"/>
      <c r="E4" s="35"/>
      <c r="F4" s="36"/>
      <c r="G4" s="35"/>
      <c r="H4" s="35"/>
      <c r="I4" s="35"/>
      <c r="J4" s="107" t="s">
        <v>37</v>
      </c>
      <c r="K4" s="107" t="s">
        <v>36</v>
      </c>
      <c r="L4" s="107" t="s">
        <v>38</v>
      </c>
    </row>
    <row r="5" spans="1:12" s="5" customFormat="1" ht="36" customHeight="1">
      <c r="A5" s="30"/>
      <c r="B5" s="59" t="s">
        <v>21</v>
      </c>
      <c r="C5" s="85"/>
      <c r="D5" s="60" t="s">
        <v>40</v>
      </c>
      <c r="E5" s="38"/>
      <c r="F5" s="61" t="s">
        <v>22</v>
      </c>
      <c r="G5" s="38"/>
      <c r="H5" s="53" t="s">
        <v>41</v>
      </c>
      <c r="J5" s="107"/>
      <c r="K5" s="107"/>
      <c r="L5" s="107"/>
    </row>
    <row r="6" spans="1:12" ht="8.25" customHeight="1">
      <c r="A6" s="16"/>
      <c r="B6" s="16"/>
      <c r="C6" s="88"/>
      <c r="D6" s="62"/>
      <c r="E6" s="71"/>
      <c r="F6" s="16"/>
      <c r="G6" s="65"/>
      <c r="H6" s="71"/>
      <c r="I6" s="55"/>
      <c r="J6" s="76"/>
      <c r="K6" s="76"/>
      <c r="L6" s="76"/>
    </row>
    <row r="7" spans="1:12" ht="15" customHeight="1">
      <c r="A7" s="14"/>
      <c r="B7" s="63" t="s">
        <v>63</v>
      </c>
      <c r="C7" s="95"/>
      <c r="D7" s="60"/>
      <c r="E7" s="69"/>
      <c r="F7" s="64"/>
      <c r="G7" s="65"/>
      <c r="H7" s="74"/>
      <c r="I7" s="55"/>
      <c r="J7" s="74"/>
      <c r="K7" s="74"/>
      <c r="L7" s="74"/>
    </row>
    <row r="8" spans="1:12" ht="15" customHeight="1">
      <c r="A8" s="80">
        <v>1</v>
      </c>
      <c r="B8" s="67" t="s">
        <v>64</v>
      </c>
      <c r="C8" s="95" t="s">
        <v>65</v>
      </c>
      <c r="D8" s="70">
        <v>11690000</v>
      </c>
      <c r="E8" s="69"/>
      <c r="F8" s="70">
        <v>0</v>
      </c>
      <c r="G8" s="65"/>
      <c r="H8" s="72">
        <f t="shared" ref="H8:H9" si="0">D8-F8</f>
        <v>11690000</v>
      </c>
      <c r="I8" s="55"/>
      <c r="J8" s="72">
        <f t="shared" ref="J8:J10" si="1">H8*(1-L8)</f>
        <v>11105500</v>
      </c>
      <c r="K8" s="75">
        <v>0.04</v>
      </c>
      <c r="L8" s="75">
        <v>0.05</v>
      </c>
    </row>
    <row r="9" spans="1:12" ht="15" customHeight="1">
      <c r="A9" s="80">
        <v>2</v>
      </c>
      <c r="B9" s="67" t="s">
        <v>66</v>
      </c>
      <c r="C9" s="95" t="s">
        <v>67</v>
      </c>
      <c r="D9" s="70">
        <v>12290000</v>
      </c>
      <c r="E9" s="69"/>
      <c r="F9" s="70">
        <v>0</v>
      </c>
      <c r="G9" s="65"/>
      <c r="H9" s="72">
        <f t="shared" si="0"/>
        <v>12290000</v>
      </c>
      <c r="I9" s="55"/>
      <c r="J9" s="72">
        <f t="shared" si="1"/>
        <v>11675500</v>
      </c>
      <c r="K9" s="75">
        <v>0.04</v>
      </c>
      <c r="L9" s="75">
        <v>0.05</v>
      </c>
    </row>
    <row r="10" spans="1:12" ht="15" customHeight="1">
      <c r="A10" s="80">
        <v>3</v>
      </c>
      <c r="B10" s="67" t="s">
        <v>68</v>
      </c>
      <c r="C10" s="95" t="s">
        <v>69</v>
      </c>
      <c r="D10" s="70">
        <v>13690000</v>
      </c>
      <c r="E10" s="69"/>
      <c r="F10" s="70">
        <v>0</v>
      </c>
      <c r="G10" s="65"/>
      <c r="H10" s="72">
        <f>D10-F10</f>
        <v>13690000</v>
      </c>
      <c r="I10" s="55"/>
      <c r="J10" s="72">
        <f t="shared" si="1"/>
        <v>13005500</v>
      </c>
      <c r="K10" s="75">
        <v>0.04</v>
      </c>
      <c r="L10" s="75">
        <v>0.05</v>
      </c>
    </row>
    <row r="11" spans="1:12" ht="15" customHeight="1">
      <c r="A11" s="115"/>
      <c r="B11" s="129"/>
      <c r="C11" s="95"/>
      <c r="D11" s="130"/>
      <c r="E11" s="69"/>
      <c r="F11" s="130"/>
      <c r="G11" s="65"/>
      <c r="H11" s="130"/>
      <c r="I11" s="55"/>
      <c r="J11" s="130"/>
      <c r="K11" s="97"/>
      <c r="L11" s="97"/>
    </row>
    <row r="12" spans="1:12" ht="15" customHeight="1">
      <c r="A12" s="14"/>
      <c r="B12" s="63" t="s">
        <v>149</v>
      </c>
      <c r="C12" s="95"/>
      <c r="D12" s="60"/>
      <c r="E12" s="69"/>
      <c r="F12" s="64"/>
      <c r="G12" s="65"/>
      <c r="H12" s="74"/>
      <c r="I12" s="55"/>
      <c r="J12" s="74"/>
      <c r="K12" s="74"/>
      <c r="L12" s="74"/>
    </row>
    <row r="13" spans="1:12" ht="15" customHeight="1">
      <c r="A13" s="80">
        <v>4</v>
      </c>
      <c r="B13" s="67" t="s">
        <v>150</v>
      </c>
      <c r="C13" s="95" t="s">
        <v>65</v>
      </c>
      <c r="D13" s="70">
        <v>12090000</v>
      </c>
      <c r="E13" s="69"/>
      <c r="F13" s="70">
        <v>0</v>
      </c>
      <c r="G13" s="65"/>
      <c r="H13" s="72">
        <f t="shared" ref="H13:H14" si="2">D13-F13</f>
        <v>12090000</v>
      </c>
      <c r="I13" s="55"/>
      <c r="J13" s="72">
        <f t="shared" ref="J13:J14" si="3">H13*(1-L13)</f>
        <v>11485500</v>
      </c>
      <c r="K13" s="75">
        <v>0.04</v>
      </c>
      <c r="L13" s="75">
        <v>0.05</v>
      </c>
    </row>
    <row r="14" spans="1:12" ht="15" customHeight="1">
      <c r="A14" s="80">
        <v>5</v>
      </c>
      <c r="B14" s="67" t="s">
        <v>151</v>
      </c>
      <c r="C14" s="95" t="s">
        <v>67</v>
      </c>
      <c r="D14" s="70">
        <v>12890000</v>
      </c>
      <c r="E14" s="69"/>
      <c r="F14" s="70">
        <v>0</v>
      </c>
      <c r="G14" s="65"/>
      <c r="H14" s="72">
        <f t="shared" si="2"/>
        <v>12890000</v>
      </c>
      <c r="I14" s="55"/>
      <c r="J14" s="72">
        <f t="shared" si="3"/>
        <v>12245500</v>
      </c>
      <c r="K14" s="75">
        <v>0.04</v>
      </c>
      <c r="L14" s="75">
        <v>0.05</v>
      </c>
    </row>
    <row r="15" spans="1:12" ht="15" customHeight="1">
      <c r="A15" s="14"/>
      <c r="B15" s="68"/>
      <c r="C15" s="87"/>
      <c r="D15" s="73"/>
      <c r="E15" s="69"/>
      <c r="F15" s="73"/>
      <c r="G15" s="65"/>
      <c r="H15" s="73"/>
      <c r="I15" s="55"/>
      <c r="J15" s="73"/>
      <c r="K15" s="73"/>
      <c r="L15" s="73"/>
    </row>
    <row r="16" spans="1:12" ht="15" customHeight="1">
      <c r="A16" s="14"/>
      <c r="B16" s="63" t="s">
        <v>74</v>
      </c>
      <c r="C16" s="86"/>
      <c r="D16" s="60"/>
      <c r="E16" s="69"/>
      <c r="F16" s="64"/>
      <c r="G16" s="65"/>
      <c r="H16" s="74"/>
      <c r="I16" s="55"/>
      <c r="J16" s="74"/>
      <c r="K16" s="74"/>
      <c r="L16" s="74"/>
    </row>
    <row r="17" spans="1:13" ht="15" customHeight="1">
      <c r="A17" s="80">
        <v>6</v>
      </c>
      <c r="B17" s="67" t="s">
        <v>75</v>
      </c>
      <c r="C17" s="87" t="s">
        <v>76</v>
      </c>
      <c r="D17" s="70">
        <v>13790000</v>
      </c>
      <c r="E17" s="69"/>
      <c r="F17" s="70">
        <v>0</v>
      </c>
      <c r="G17" s="65"/>
      <c r="H17" s="72">
        <f t="shared" ref="H17:H19" si="4">D17-F17</f>
        <v>13790000</v>
      </c>
      <c r="I17" s="55"/>
      <c r="J17" s="72">
        <f t="shared" ref="J17:J19" si="5">H17*(1-L17)</f>
        <v>13100500</v>
      </c>
      <c r="K17" s="75">
        <v>0.04</v>
      </c>
      <c r="L17" s="75">
        <v>0.05</v>
      </c>
      <c r="M17" s="105"/>
    </row>
    <row r="18" spans="1:13" ht="15" customHeight="1">
      <c r="A18" s="80">
        <v>7</v>
      </c>
      <c r="B18" s="67" t="s">
        <v>77</v>
      </c>
      <c r="C18" s="87" t="s">
        <v>78</v>
      </c>
      <c r="D18" s="70">
        <v>14390000</v>
      </c>
      <c r="E18" s="69"/>
      <c r="F18" s="70">
        <v>0</v>
      </c>
      <c r="G18" s="65"/>
      <c r="H18" s="72">
        <f t="shared" si="4"/>
        <v>14390000</v>
      </c>
      <c r="I18" s="55"/>
      <c r="J18" s="72">
        <f t="shared" si="5"/>
        <v>13670500</v>
      </c>
      <c r="K18" s="75">
        <v>0.04</v>
      </c>
      <c r="L18" s="75">
        <v>0.05</v>
      </c>
    </row>
    <row r="19" spans="1:13" ht="15" customHeight="1">
      <c r="A19" s="80">
        <v>8</v>
      </c>
      <c r="B19" s="67" t="s">
        <v>79</v>
      </c>
      <c r="C19" s="87" t="s">
        <v>80</v>
      </c>
      <c r="D19" s="70">
        <v>16990000</v>
      </c>
      <c r="E19" s="69"/>
      <c r="F19" s="70">
        <v>0</v>
      </c>
      <c r="G19" s="65"/>
      <c r="H19" s="72">
        <f t="shared" si="4"/>
        <v>16990000</v>
      </c>
      <c r="I19" s="55"/>
      <c r="J19" s="72">
        <f t="shared" si="5"/>
        <v>16140500</v>
      </c>
      <c r="K19" s="75">
        <v>0.04</v>
      </c>
      <c r="L19" s="75">
        <v>0.05</v>
      </c>
    </row>
    <row r="20" spans="1:13" ht="15" customHeight="1">
      <c r="A20" s="115"/>
      <c r="B20" s="129"/>
      <c r="C20" s="87"/>
      <c r="D20" s="130"/>
      <c r="E20" s="69"/>
      <c r="F20" s="130"/>
      <c r="G20" s="65"/>
      <c r="H20" s="130"/>
      <c r="I20" s="55"/>
      <c r="J20" s="130"/>
      <c r="K20" s="97"/>
      <c r="L20" s="97"/>
    </row>
    <row r="21" spans="1:13" ht="15" customHeight="1">
      <c r="A21" s="14"/>
      <c r="B21" s="63" t="s">
        <v>166</v>
      </c>
      <c r="C21" s="86"/>
      <c r="D21" s="60"/>
      <c r="E21" s="69"/>
      <c r="F21" s="64"/>
      <c r="G21" s="65"/>
      <c r="H21" s="74"/>
      <c r="I21" s="55"/>
      <c r="J21" s="74"/>
      <c r="K21" s="74"/>
      <c r="L21" s="74"/>
    </row>
    <row r="22" spans="1:13" ht="15" customHeight="1">
      <c r="A22" s="80">
        <v>9</v>
      </c>
      <c r="B22" s="67" t="s">
        <v>167</v>
      </c>
      <c r="C22" s="87"/>
      <c r="D22" s="70">
        <v>14290000</v>
      </c>
      <c r="E22" s="69"/>
      <c r="F22" s="70"/>
      <c r="G22" s="65"/>
      <c r="H22" s="72">
        <f t="shared" ref="H22" si="6">D22-F22</f>
        <v>14290000</v>
      </c>
      <c r="I22" s="55"/>
      <c r="J22" s="72">
        <f t="shared" ref="J22" si="7">H22*(1-L22)</f>
        <v>13575500</v>
      </c>
      <c r="K22" s="75">
        <v>0.04</v>
      </c>
      <c r="L22" s="75">
        <v>0.05</v>
      </c>
      <c r="M22" s="105"/>
    </row>
    <row r="23" spans="1:13" ht="15" customHeight="1">
      <c r="A23" s="20"/>
      <c r="B23" s="96"/>
      <c r="C23" s="87"/>
      <c r="D23" s="73"/>
      <c r="E23" s="69"/>
      <c r="F23" s="73"/>
      <c r="G23" s="65"/>
      <c r="H23" s="73"/>
      <c r="I23" s="55"/>
      <c r="J23" s="73"/>
      <c r="K23" s="97"/>
      <c r="L23" s="97"/>
    </row>
    <row r="24" spans="1:13" ht="15" customHeight="1">
      <c r="A24" s="98"/>
      <c r="B24" s="63" t="s">
        <v>111</v>
      </c>
      <c r="C24" s="95"/>
      <c r="D24" s="60"/>
      <c r="E24" s="69"/>
      <c r="F24" s="64"/>
      <c r="G24" s="65"/>
      <c r="H24" s="74"/>
      <c r="I24" s="55"/>
      <c r="J24" s="74"/>
      <c r="K24" s="74"/>
      <c r="L24" s="74"/>
    </row>
    <row r="25" spans="1:13" ht="15" customHeight="1">
      <c r="A25" s="99">
        <v>10</v>
      </c>
      <c r="B25" s="67" t="s">
        <v>112</v>
      </c>
      <c r="C25" s="95" t="s">
        <v>85</v>
      </c>
      <c r="D25" s="70">
        <v>19090000</v>
      </c>
      <c r="E25" s="69"/>
      <c r="F25" s="70">
        <v>0</v>
      </c>
      <c r="G25" s="65"/>
      <c r="H25" s="72">
        <f t="shared" ref="H25" si="8">D25-F25</f>
        <v>19090000</v>
      </c>
      <c r="I25" s="55"/>
      <c r="J25" s="72">
        <f t="shared" ref="J25" si="9">H25*(1-L25)</f>
        <v>18135500</v>
      </c>
      <c r="K25" s="75">
        <v>0.04</v>
      </c>
      <c r="L25" s="75">
        <v>0.05</v>
      </c>
    </row>
    <row r="26" spans="1:13" ht="15" customHeight="1">
      <c r="A26" s="14"/>
      <c r="B26" s="68"/>
      <c r="C26" s="87"/>
      <c r="D26" s="73"/>
      <c r="E26" s="69"/>
      <c r="F26" s="73"/>
      <c r="G26" s="65"/>
      <c r="H26" s="73"/>
      <c r="I26" s="55"/>
      <c r="J26" s="73"/>
      <c r="K26" s="73"/>
      <c r="L26" s="73"/>
    </row>
    <row r="27" spans="1:13" ht="15" customHeight="1">
      <c r="A27" s="7"/>
      <c r="B27" s="63" t="s">
        <v>42</v>
      </c>
      <c r="C27" s="86"/>
      <c r="D27" s="60"/>
      <c r="E27" s="69"/>
      <c r="F27" s="64"/>
      <c r="G27" s="65"/>
      <c r="H27" s="74"/>
      <c r="I27" s="55"/>
      <c r="J27" s="74"/>
      <c r="K27" s="74"/>
      <c r="L27" s="74"/>
    </row>
    <row r="28" spans="1:13" ht="15" customHeight="1">
      <c r="A28" s="80">
        <v>11</v>
      </c>
      <c r="B28" s="67" t="s">
        <v>152</v>
      </c>
      <c r="C28" s="87"/>
      <c r="D28" s="70">
        <v>16290000</v>
      </c>
      <c r="E28" s="69"/>
      <c r="F28" s="70">
        <v>0</v>
      </c>
      <c r="G28" s="65"/>
      <c r="H28" s="72">
        <f t="shared" ref="H28" si="10">D28-F28</f>
        <v>16290000</v>
      </c>
      <c r="I28" s="55"/>
      <c r="J28" s="72">
        <f t="shared" ref="J28" si="11">H28*(1-L28)</f>
        <v>15475500</v>
      </c>
      <c r="K28" s="75">
        <v>0.04</v>
      </c>
      <c r="L28" s="75">
        <v>0.05</v>
      </c>
    </row>
    <row r="29" spans="1:13" ht="15" customHeight="1">
      <c r="A29" s="80">
        <v>12</v>
      </c>
      <c r="B29" s="67" t="s">
        <v>43</v>
      </c>
      <c r="C29" s="87" t="s">
        <v>46</v>
      </c>
      <c r="D29" s="70">
        <v>17490000</v>
      </c>
      <c r="E29" s="69"/>
      <c r="F29" s="70">
        <v>0</v>
      </c>
      <c r="G29" s="65"/>
      <c r="H29" s="72">
        <f t="shared" ref="H29:H31" si="12">D29-F29</f>
        <v>17490000</v>
      </c>
      <c r="I29" s="55"/>
      <c r="J29" s="72">
        <f t="shared" ref="J29:J31" si="13">H29*(1-L29)</f>
        <v>16615500</v>
      </c>
      <c r="K29" s="75">
        <v>0.04</v>
      </c>
      <c r="L29" s="75">
        <v>0.05</v>
      </c>
    </row>
    <row r="30" spans="1:13" ht="15" customHeight="1">
      <c r="A30" s="80">
        <v>13</v>
      </c>
      <c r="B30" s="67" t="s">
        <v>44</v>
      </c>
      <c r="C30" s="87" t="s">
        <v>47</v>
      </c>
      <c r="D30" s="70">
        <v>18590000</v>
      </c>
      <c r="E30" s="69"/>
      <c r="F30" s="70">
        <v>0</v>
      </c>
      <c r="G30" s="65"/>
      <c r="H30" s="72">
        <f t="shared" si="12"/>
        <v>18590000</v>
      </c>
      <c r="I30" s="55"/>
      <c r="J30" s="72">
        <f t="shared" si="13"/>
        <v>17660500</v>
      </c>
      <c r="K30" s="75">
        <v>0.04</v>
      </c>
      <c r="L30" s="75">
        <v>0.05</v>
      </c>
    </row>
    <row r="31" spans="1:13" ht="15" customHeight="1">
      <c r="A31" s="80">
        <v>14</v>
      </c>
      <c r="B31" s="67" t="s">
        <v>45</v>
      </c>
      <c r="C31" s="87" t="s">
        <v>62</v>
      </c>
      <c r="D31" s="70">
        <v>19190000</v>
      </c>
      <c r="E31" s="69"/>
      <c r="F31" s="70">
        <v>0</v>
      </c>
      <c r="G31" s="65"/>
      <c r="H31" s="72">
        <f t="shared" si="12"/>
        <v>19190000</v>
      </c>
      <c r="I31" s="55"/>
      <c r="J31" s="72">
        <f t="shared" si="13"/>
        <v>18230500</v>
      </c>
      <c r="K31" s="75">
        <v>0.04</v>
      </c>
      <c r="L31" s="75">
        <v>0.05</v>
      </c>
    </row>
    <row r="32" spans="1:13" ht="15" customHeight="1">
      <c r="A32" s="20"/>
      <c r="B32" s="96"/>
      <c r="C32" s="87"/>
      <c r="D32" s="73"/>
      <c r="E32" s="69"/>
      <c r="F32" s="73"/>
      <c r="G32" s="65"/>
      <c r="H32" s="73"/>
      <c r="I32" s="55"/>
      <c r="J32" s="73"/>
      <c r="K32" s="97"/>
      <c r="L32" s="97"/>
    </row>
    <row r="33" spans="1:12" ht="15" customHeight="1">
      <c r="A33" s="7"/>
      <c r="B33" s="63" t="s">
        <v>133</v>
      </c>
      <c r="C33" s="86"/>
      <c r="D33" s="60"/>
      <c r="E33" s="69"/>
      <c r="F33" s="64"/>
      <c r="G33" s="65"/>
      <c r="H33" s="74"/>
      <c r="I33" s="55"/>
      <c r="J33" s="74"/>
      <c r="K33" s="74"/>
      <c r="L33" s="74"/>
    </row>
    <row r="34" spans="1:12" ht="15" customHeight="1">
      <c r="A34" s="80">
        <v>15</v>
      </c>
      <c r="B34" s="67" t="s">
        <v>134</v>
      </c>
      <c r="C34" s="87" t="s">
        <v>46</v>
      </c>
      <c r="D34" s="70">
        <v>18090000</v>
      </c>
      <c r="E34" s="69"/>
      <c r="F34" s="70">
        <v>0</v>
      </c>
      <c r="G34" s="65"/>
      <c r="H34" s="72">
        <f t="shared" ref="H34:H36" si="14">D34-F34</f>
        <v>18090000</v>
      </c>
      <c r="I34" s="55"/>
      <c r="J34" s="72">
        <f t="shared" ref="J34:J36" si="15">H34*(1-L34)</f>
        <v>17185500</v>
      </c>
      <c r="K34" s="75">
        <v>0.04</v>
      </c>
      <c r="L34" s="75">
        <v>0.05</v>
      </c>
    </row>
    <row r="35" spans="1:12" ht="15" customHeight="1">
      <c r="A35" s="80">
        <v>16</v>
      </c>
      <c r="B35" s="67" t="s">
        <v>135</v>
      </c>
      <c r="C35" s="87" t="s">
        <v>47</v>
      </c>
      <c r="D35" s="70">
        <v>19090000</v>
      </c>
      <c r="E35" s="69"/>
      <c r="F35" s="70">
        <v>0</v>
      </c>
      <c r="G35" s="65"/>
      <c r="H35" s="72">
        <f t="shared" si="14"/>
        <v>19090000</v>
      </c>
      <c r="I35" s="55"/>
      <c r="J35" s="72">
        <f t="shared" si="15"/>
        <v>18135500</v>
      </c>
      <c r="K35" s="75">
        <v>0.04</v>
      </c>
      <c r="L35" s="75">
        <v>0.05</v>
      </c>
    </row>
    <row r="36" spans="1:12" ht="15" customHeight="1">
      <c r="A36" s="80">
        <v>17</v>
      </c>
      <c r="B36" s="67" t="s">
        <v>137</v>
      </c>
      <c r="C36" s="87" t="s">
        <v>62</v>
      </c>
      <c r="D36" s="70">
        <v>20390000</v>
      </c>
      <c r="E36" s="69"/>
      <c r="F36" s="70">
        <v>0</v>
      </c>
      <c r="G36" s="65"/>
      <c r="H36" s="72">
        <f t="shared" si="14"/>
        <v>20390000</v>
      </c>
      <c r="I36" s="55"/>
      <c r="J36" s="72">
        <f t="shared" si="15"/>
        <v>19370500</v>
      </c>
      <c r="K36" s="75">
        <v>0.04</v>
      </c>
      <c r="L36" s="75">
        <v>0.05</v>
      </c>
    </row>
    <row r="37" spans="1:12" ht="15" customHeight="1">
      <c r="A37" s="20"/>
      <c r="B37" s="96"/>
      <c r="C37" s="87"/>
      <c r="D37" s="73"/>
      <c r="E37" s="69"/>
      <c r="F37" s="73"/>
      <c r="G37" s="65"/>
      <c r="H37" s="73"/>
      <c r="I37" s="55"/>
      <c r="J37" s="73"/>
      <c r="K37" s="97"/>
      <c r="L37" s="97"/>
    </row>
    <row r="38" spans="1:12" ht="15" customHeight="1">
      <c r="A38" s="20"/>
      <c r="B38" s="63" t="s">
        <v>93</v>
      </c>
      <c r="C38" s="86"/>
      <c r="D38" s="60"/>
      <c r="E38" s="69"/>
      <c r="F38" s="64"/>
      <c r="G38" s="65"/>
      <c r="H38" s="74"/>
      <c r="I38" s="55"/>
      <c r="J38" s="74"/>
      <c r="K38" s="74"/>
      <c r="L38" s="74"/>
    </row>
    <row r="39" spans="1:12" ht="15" customHeight="1">
      <c r="A39" s="80">
        <v>18</v>
      </c>
      <c r="B39" s="67" t="s">
        <v>125</v>
      </c>
      <c r="C39" s="95" t="s">
        <v>108</v>
      </c>
      <c r="D39" s="70">
        <v>22890000</v>
      </c>
      <c r="E39" s="69"/>
      <c r="F39" s="70">
        <v>0</v>
      </c>
      <c r="G39" s="65"/>
      <c r="H39" s="72">
        <f t="shared" ref="H39" si="16">D39-F39</f>
        <v>22890000</v>
      </c>
      <c r="I39" s="55"/>
      <c r="J39" s="72">
        <f t="shared" ref="J39" si="17">H39*(1-L39)</f>
        <v>21745500</v>
      </c>
      <c r="K39" s="75">
        <v>0.04</v>
      </c>
      <c r="L39" s="75">
        <v>0.05</v>
      </c>
    </row>
    <row r="40" spans="1:12" ht="15" customHeight="1">
      <c r="A40" s="80">
        <v>19</v>
      </c>
      <c r="B40" s="67" t="s">
        <v>105</v>
      </c>
      <c r="C40" s="95" t="s">
        <v>108</v>
      </c>
      <c r="D40" s="70">
        <v>23890000</v>
      </c>
      <c r="E40" s="69"/>
      <c r="F40" s="70">
        <v>0</v>
      </c>
      <c r="G40" s="65"/>
      <c r="H40" s="72">
        <f t="shared" ref="H40" si="18">D40-F40</f>
        <v>23890000</v>
      </c>
      <c r="I40" s="55"/>
      <c r="J40" s="72">
        <f t="shared" ref="J40" si="19">H40*(1-L40)</f>
        <v>22695500</v>
      </c>
      <c r="K40" s="75">
        <v>0.04</v>
      </c>
      <c r="L40" s="75">
        <v>0.05</v>
      </c>
    </row>
    <row r="41" spans="1:12" ht="15" customHeight="1">
      <c r="A41" s="80">
        <v>20</v>
      </c>
      <c r="B41" s="67" t="s">
        <v>94</v>
      </c>
      <c r="C41" s="87" t="s">
        <v>101</v>
      </c>
      <c r="D41" s="70">
        <v>25490000</v>
      </c>
      <c r="E41" s="69"/>
      <c r="F41" s="70">
        <v>0</v>
      </c>
      <c r="G41" s="65"/>
      <c r="H41" s="72">
        <f t="shared" ref="H41:H44" si="20">D41-F41</f>
        <v>25490000</v>
      </c>
      <c r="I41" s="55"/>
      <c r="J41" s="72">
        <f t="shared" ref="J41:J44" si="21">H41*(1-L41)</f>
        <v>24215500</v>
      </c>
      <c r="K41" s="75">
        <v>0.04</v>
      </c>
      <c r="L41" s="75">
        <v>0.05</v>
      </c>
    </row>
    <row r="42" spans="1:12" ht="15" customHeight="1">
      <c r="A42" s="80">
        <v>21</v>
      </c>
      <c r="B42" s="67" t="s">
        <v>106</v>
      </c>
      <c r="C42" s="95" t="s">
        <v>109</v>
      </c>
      <c r="D42" s="70">
        <v>26290000</v>
      </c>
      <c r="E42" s="69"/>
      <c r="F42" s="70">
        <v>0</v>
      </c>
      <c r="G42" s="65"/>
      <c r="H42" s="72">
        <f t="shared" ref="H42" si="22">D42-F42</f>
        <v>26290000</v>
      </c>
      <c r="I42" s="55"/>
      <c r="J42" s="72">
        <f t="shared" ref="J42" si="23">H42*(1-L42)</f>
        <v>24975500</v>
      </c>
      <c r="K42" s="75">
        <v>0.04</v>
      </c>
      <c r="L42" s="75">
        <v>0.05</v>
      </c>
    </row>
    <row r="43" spans="1:12" ht="15" customHeight="1">
      <c r="A43" s="80">
        <v>22</v>
      </c>
      <c r="B43" s="67" t="s">
        <v>120</v>
      </c>
      <c r="C43" s="95"/>
      <c r="D43" s="70">
        <v>28690000</v>
      </c>
      <c r="E43" s="69"/>
      <c r="F43" s="70">
        <v>0</v>
      </c>
      <c r="G43" s="65"/>
      <c r="H43" s="72">
        <f t="shared" ref="H43" si="24">D43-F43</f>
        <v>28690000</v>
      </c>
      <c r="I43" s="55"/>
      <c r="J43" s="72">
        <f t="shared" ref="J43" si="25">H43*(1-L43)</f>
        <v>27255500</v>
      </c>
      <c r="K43" s="75">
        <v>0.04</v>
      </c>
      <c r="L43" s="75">
        <v>0.05</v>
      </c>
    </row>
    <row r="44" spans="1:12" ht="12.75">
      <c r="A44" s="80">
        <v>23</v>
      </c>
      <c r="B44" s="67" t="s">
        <v>96</v>
      </c>
      <c r="C44" s="95" t="s">
        <v>102</v>
      </c>
      <c r="D44" s="70">
        <v>33690000</v>
      </c>
      <c r="E44" s="69"/>
      <c r="F44" s="70">
        <v>0</v>
      </c>
      <c r="G44" s="65"/>
      <c r="H44" s="72">
        <f t="shared" si="20"/>
        <v>33690000</v>
      </c>
      <c r="J44" s="72">
        <f t="shared" si="21"/>
        <v>32005500</v>
      </c>
      <c r="K44" s="75">
        <v>0.04</v>
      </c>
      <c r="L44" s="75">
        <v>0.05</v>
      </c>
    </row>
    <row r="46" spans="1:12" ht="15" customHeight="1">
      <c r="A46" s="20"/>
      <c r="B46" s="63" t="s">
        <v>153</v>
      </c>
      <c r="C46" s="86"/>
      <c r="D46" s="60"/>
      <c r="E46" s="69"/>
      <c r="F46" s="64"/>
      <c r="G46" s="65"/>
      <c r="H46" s="74"/>
      <c r="I46" s="55"/>
      <c r="J46" s="74"/>
      <c r="K46" s="74"/>
      <c r="L46" s="74"/>
    </row>
    <row r="47" spans="1:12" ht="15" customHeight="1">
      <c r="A47" s="80">
        <v>24</v>
      </c>
      <c r="B47" s="67" t="s">
        <v>154</v>
      </c>
      <c r="C47" s="95"/>
      <c r="D47" s="70">
        <v>28090000</v>
      </c>
      <c r="E47" s="69"/>
      <c r="F47" s="70">
        <v>0</v>
      </c>
      <c r="G47" s="65"/>
      <c r="H47" s="72">
        <f t="shared" ref="H47:H49" si="26">D47-F47</f>
        <v>28090000</v>
      </c>
      <c r="I47" s="55"/>
      <c r="J47" s="72">
        <f t="shared" ref="J47:J49" si="27">H47*(1-L47)</f>
        <v>26685500</v>
      </c>
      <c r="K47" s="75">
        <v>0.04</v>
      </c>
      <c r="L47" s="75">
        <v>0.05</v>
      </c>
    </row>
    <row r="48" spans="1:12" ht="15" customHeight="1">
      <c r="A48" s="80">
        <v>25</v>
      </c>
      <c r="B48" s="67" t="s">
        <v>156</v>
      </c>
      <c r="C48" s="95"/>
      <c r="D48" s="70">
        <v>30090000</v>
      </c>
      <c r="E48" s="69"/>
      <c r="F48" s="70">
        <v>0</v>
      </c>
      <c r="G48" s="65"/>
      <c r="H48" s="72">
        <f t="shared" si="26"/>
        <v>30090000</v>
      </c>
      <c r="I48" s="55"/>
      <c r="J48" s="72">
        <f t="shared" si="27"/>
        <v>28585500</v>
      </c>
      <c r="K48" s="75">
        <v>0.04</v>
      </c>
      <c r="L48" s="75">
        <v>0.05</v>
      </c>
    </row>
    <row r="49" spans="1:12" ht="15" customHeight="1">
      <c r="A49" s="80">
        <v>26</v>
      </c>
      <c r="B49" s="67" t="s">
        <v>157</v>
      </c>
      <c r="C49" s="95"/>
      <c r="D49" s="70">
        <v>32090000</v>
      </c>
      <c r="E49" s="69"/>
      <c r="F49" s="70">
        <v>0</v>
      </c>
      <c r="G49" s="65"/>
      <c r="H49" s="72">
        <f t="shared" si="26"/>
        <v>32090000</v>
      </c>
      <c r="I49" s="55"/>
      <c r="J49" s="72">
        <f t="shared" si="27"/>
        <v>30485500</v>
      </c>
      <c r="K49" s="75">
        <v>0.04</v>
      </c>
      <c r="L49" s="75">
        <v>0.05</v>
      </c>
    </row>
    <row r="50" spans="1:12">
      <c r="A50" s="25"/>
      <c r="B50" s="25"/>
    </row>
    <row r="51" spans="1:12" ht="15" customHeight="1">
      <c r="A51" s="20"/>
      <c r="B51" s="63" t="s">
        <v>158</v>
      </c>
      <c r="C51" s="86"/>
      <c r="D51" s="60"/>
      <c r="E51" s="69"/>
      <c r="F51" s="64"/>
      <c r="G51" s="65"/>
      <c r="H51" s="74"/>
      <c r="I51" s="55"/>
      <c r="J51" s="74"/>
      <c r="K51" s="74"/>
      <c r="L51" s="74"/>
    </row>
    <row r="52" spans="1:12" ht="15" customHeight="1">
      <c r="A52" s="80">
        <v>27</v>
      </c>
      <c r="B52" s="67" t="s">
        <v>163</v>
      </c>
      <c r="C52" s="95"/>
      <c r="D52" s="70">
        <v>45922100</v>
      </c>
      <c r="E52" s="69"/>
      <c r="F52" s="70">
        <v>0</v>
      </c>
      <c r="G52" s="65"/>
      <c r="H52" s="72">
        <f t="shared" ref="H52:H53" si="28">D52-F52</f>
        <v>45922100</v>
      </c>
      <c r="I52" s="55"/>
      <c r="J52" s="72">
        <f t="shared" ref="J52:J53" si="29">H52*(1-L52)</f>
        <v>42707553</v>
      </c>
      <c r="K52" s="75">
        <v>0.04</v>
      </c>
      <c r="L52" s="75">
        <v>7.0000000000000007E-2</v>
      </c>
    </row>
    <row r="53" spans="1:12" ht="15" customHeight="1">
      <c r="A53" s="80">
        <v>28</v>
      </c>
      <c r="B53" s="67" t="s">
        <v>165</v>
      </c>
      <c r="C53" s="95"/>
      <c r="D53" s="70">
        <v>46398100</v>
      </c>
      <c r="E53" s="69"/>
      <c r="F53" s="70">
        <v>0</v>
      </c>
      <c r="G53" s="65"/>
      <c r="H53" s="72">
        <f t="shared" si="28"/>
        <v>46398100</v>
      </c>
      <c r="I53" s="55"/>
      <c r="J53" s="72">
        <f t="shared" si="29"/>
        <v>43150233</v>
      </c>
      <c r="K53" s="75">
        <v>0.04</v>
      </c>
      <c r="L53" s="75">
        <v>7.0000000000000007E-2</v>
      </c>
    </row>
  </sheetData>
  <mergeCells count="5">
    <mergeCell ref="K4:K5"/>
    <mergeCell ref="L4:L5"/>
    <mergeCell ref="J4:J5"/>
    <mergeCell ref="D1:I1"/>
    <mergeCell ref="D2:H2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50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A6" sqref="A6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0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10" width="13.28515625" style="45" bestFit="1" customWidth="1"/>
    <col min="11" max="16384" width="11.42578125" style="45"/>
  </cols>
  <sheetData>
    <row r="1" spans="1:10" ht="21">
      <c r="A1" s="42"/>
      <c r="B1" s="42"/>
      <c r="C1" s="42"/>
      <c r="D1" s="43"/>
      <c r="E1" s="44"/>
      <c r="F1" s="44"/>
    </row>
    <row r="2" spans="1:10" ht="21">
      <c r="A2" s="42"/>
      <c r="B2" s="42"/>
      <c r="C2" s="42"/>
      <c r="D2" s="49"/>
      <c r="E2" s="44"/>
      <c r="F2" s="44"/>
    </row>
    <row r="3" spans="1:10" ht="23.25">
      <c r="A3" s="42"/>
      <c r="B3" s="42"/>
      <c r="C3" s="42"/>
      <c r="D3" s="49"/>
      <c r="E3" s="52" t="str">
        <f>'LPF 10-2022'!I1</f>
        <v>PRECIOS SUGERIDOS DE VENTA FLEETSALE N° 10 - 2022</v>
      </c>
      <c r="F3" s="52"/>
    </row>
    <row r="4" spans="1:10" ht="21">
      <c r="A4" s="42"/>
      <c r="B4" s="42"/>
      <c r="C4" s="42"/>
      <c r="D4" s="49"/>
      <c r="E4" s="110" t="str">
        <f>'Bonos BV LPF 10-2022'!D2</f>
        <v>Vigencia: desde 01 de Octubre 2022</v>
      </c>
      <c r="F4" s="110"/>
    </row>
    <row r="5" spans="1:10" ht="21">
      <c r="A5" s="42"/>
      <c r="B5" s="42"/>
      <c r="C5" s="42"/>
      <c r="D5" s="49"/>
      <c r="F5" s="51"/>
    </row>
    <row r="6" spans="1:10" ht="25.5">
      <c r="A6" s="43" t="s">
        <v>23</v>
      </c>
      <c r="B6" s="90" t="s">
        <v>24</v>
      </c>
      <c r="C6" s="90" t="s">
        <v>25</v>
      </c>
      <c r="D6" s="56"/>
      <c r="E6" s="48" t="s">
        <v>21</v>
      </c>
      <c r="F6" s="37"/>
      <c r="G6" s="46" t="s">
        <v>35</v>
      </c>
      <c r="H6" s="53" t="s">
        <v>36</v>
      </c>
    </row>
    <row r="7" spans="1:10">
      <c r="B7" s="66" t="s">
        <v>114</v>
      </c>
      <c r="C7" s="66" t="s">
        <v>128</v>
      </c>
      <c r="D7" s="56" t="str">
        <f t="shared" ref="D7:D50" si="0">B7&amp;" "&amp;LEFT(C7)&amp;" "&amp;RIGHT(C7,4)</f>
        <v>0AS4D2617 G G0YH</v>
      </c>
      <c r="E7" s="66" t="s">
        <v>112</v>
      </c>
      <c r="G7" s="47">
        <f>VLOOKUP(E7,'Bonos BV LPF 10-2022'!B:J,9,0)</f>
        <v>18135500</v>
      </c>
      <c r="H7" s="54">
        <f>VLOOKUP(E7,'Bonos BV LPF 10-2022'!B:K,10,0)</f>
        <v>0.04</v>
      </c>
      <c r="J7" s="132"/>
    </row>
    <row r="8" spans="1:10">
      <c r="B8" s="66" t="s">
        <v>114</v>
      </c>
      <c r="C8" s="66" t="s">
        <v>115</v>
      </c>
      <c r="D8" s="56" t="str">
        <f t="shared" si="0"/>
        <v>0AS4D2617 G G04G</v>
      </c>
      <c r="E8" s="66" t="s">
        <v>112</v>
      </c>
      <c r="F8"/>
      <c r="G8" s="47">
        <f>VLOOKUP(E8,'Bonos BV LPF 10-2022'!B:J,9,0)</f>
        <v>18135500</v>
      </c>
      <c r="H8" s="54">
        <f>VLOOKUP(E8,'Bonos BV LPF 10-2022'!B:K,10,0)</f>
        <v>0.04</v>
      </c>
      <c r="J8" s="132"/>
    </row>
    <row r="9" spans="1:10">
      <c r="B9" s="66" t="s">
        <v>138</v>
      </c>
      <c r="C9" s="66" t="s">
        <v>139</v>
      </c>
      <c r="D9" s="56" t="str">
        <f t="shared" si="0"/>
        <v>FHW5D6617 D D0T5</v>
      </c>
      <c r="E9" s="66" t="s">
        <v>134</v>
      </c>
      <c r="F9"/>
      <c r="G9" s="47">
        <f>VLOOKUP(E9,'Bonos BV LPF 10-2022'!B:J,9,0)</f>
        <v>17185500</v>
      </c>
      <c r="H9" s="54">
        <f>VLOOKUP(E9,'Bonos BV LPF 10-2022'!B:K,10,0)</f>
        <v>0.04</v>
      </c>
      <c r="J9" s="132"/>
    </row>
    <row r="10" spans="1:10">
      <c r="B10" s="66" t="s">
        <v>138</v>
      </c>
      <c r="C10" s="66" t="s">
        <v>140</v>
      </c>
      <c r="D10" s="56" t="str">
        <f t="shared" si="0"/>
        <v>FHW5D6617 D D0OC</v>
      </c>
      <c r="E10" s="66" t="s">
        <v>134</v>
      </c>
      <c r="F10"/>
      <c r="G10" s="47">
        <f>VLOOKUP(E10,'Bonos BV LPF 10-2022'!B:J,9,0)</f>
        <v>17185500</v>
      </c>
      <c r="H10" s="54">
        <f>VLOOKUP(E10,'Bonos BV LPF 10-2022'!B:K,10,0)</f>
        <v>0.04</v>
      </c>
      <c r="J10" s="132"/>
    </row>
    <row r="11" spans="1:10">
      <c r="B11" s="66" t="s">
        <v>138</v>
      </c>
      <c r="C11" s="66" t="s">
        <v>141</v>
      </c>
      <c r="D11" s="56" t="str">
        <f t="shared" si="0"/>
        <v>FHW5D6617 D D0RV</v>
      </c>
      <c r="E11" s="66" t="s">
        <v>134</v>
      </c>
      <c r="G11" s="47">
        <f>VLOOKUP(E11,'Bonos BV LPF 10-2022'!B:J,9,0)</f>
        <v>17185500</v>
      </c>
      <c r="H11" s="54">
        <f>VLOOKUP(E11,'Bonos BV LPF 10-2022'!B:K,10,0)</f>
        <v>0.04</v>
      </c>
      <c r="J11" s="132"/>
    </row>
    <row r="12" spans="1:10">
      <c r="B12" s="66" t="s">
        <v>142</v>
      </c>
      <c r="C12" s="66" t="s">
        <v>143</v>
      </c>
      <c r="D12" s="56" t="str">
        <f t="shared" si="0"/>
        <v>FHW5D661V D D0S4</v>
      </c>
      <c r="E12" s="66" t="s">
        <v>135</v>
      </c>
      <c r="G12" s="47">
        <f>VLOOKUP(E12,'Bonos BV LPF 10-2022'!B:J,9,0)</f>
        <v>18135500</v>
      </c>
      <c r="H12" s="54">
        <f>VLOOKUP(E12,'Bonos BV LPF 10-2022'!B:K,10,0)</f>
        <v>0.04</v>
      </c>
      <c r="J12" s="132"/>
    </row>
    <row r="13" spans="1:10">
      <c r="B13" s="66" t="s">
        <v>142</v>
      </c>
      <c r="C13" s="66" t="s">
        <v>144</v>
      </c>
      <c r="D13" s="56" t="str">
        <f t="shared" si="0"/>
        <v>FHW5D661V D D0T7</v>
      </c>
      <c r="E13" s="66" t="s">
        <v>135</v>
      </c>
      <c r="G13" s="47">
        <f>VLOOKUP(E13,'Bonos BV LPF 10-2022'!B:J,9,0)</f>
        <v>18135500</v>
      </c>
      <c r="H13" s="54">
        <f>VLOOKUP(E13,'Bonos BV LPF 10-2022'!B:K,10,0)</f>
        <v>0.04</v>
      </c>
      <c r="J13" s="132"/>
    </row>
    <row r="14" spans="1:10">
      <c r="B14" s="66" t="s">
        <v>142</v>
      </c>
      <c r="C14" s="66" t="s">
        <v>145</v>
      </c>
      <c r="D14" s="56" t="str">
        <f t="shared" si="0"/>
        <v>FHW5D661V D D0S6</v>
      </c>
      <c r="E14" s="66" t="s">
        <v>137</v>
      </c>
      <c r="G14" s="47">
        <f>VLOOKUP(E14,'Bonos BV LPF 10-2022'!B:J,9,0)</f>
        <v>19370500</v>
      </c>
      <c r="H14" s="54">
        <f>VLOOKUP(E14,'Bonos BV LPF 10-2022'!B:K,10,0)</f>
        <v>0.04</v>
      </c>
      <c r="J14" s="132"/>
    </row>
    <row r="15" spans="1:10">
      <c r="B15" s="66" t="s">
        <v>142</v>
      </c>
      <c r="C15" s="66" t="s">
        <v>146</v>
      </c>
      <c r="D15" s="56" t="str">
        <f t="shared" si="0"/>
        <v>FHW5D661V D D0T8</v>
      </c>
      <c r="E15" s="66" t="s">
        <v>137</v>
      </c>
      <c r="F15"/>
      <c r="G15" s="47">
        <f>VLOOKUP(E15,'Bonos BV LPF 10-2022'!B:J,9,0)</f>
        <v>19370500</v>
      </c>
      <c r="H15" s="54">
        <f>VLOOKUP(E15,'Bonos BV LPF 10-2022'!B:K,10,0)</f>
        <v>0.04</v>
      </c>
      <c r="J15" s="132"/>
    </row>
    <row r="16" spans="1:10">
      <c r="B16" s="66" t="s">
        <v>126</v>
      </c>
      <c r="C16" s="66" t="s">
        <v>127</v>
      </c>
      <c r="D16" s="56" t="str">
        <f t="shared" si="0"/>
        <v>GWWD2J617 D D0CD</v>
      </c>
      <c r="E16" s="66" t="s">
        <v>125</v>
      </c>
      <c r="F16"/>
      <c r="G16" s="47">
        <f>VLOOKUP(E16,'Bonos BV LPF 10-2022'!B:J,9,0)</f>
        <v>21745500</v>
      </c>
      <c r="H16" s="54">
        <f>VLOOKUP(E16,'Bonos BV LPF 10-2022'!B:K,10,0)</f>
        <v>0.04</v>
      </c>
      <c r="J16" s="132"/>
    </row>
    <row r="17" spans="2:10">
      <c r="B17" s="66" t="s">
        <v>110</v>
      </c>
      <c r="C17" s="66" t="s">
        <v>118</v>
      </c>
      <c r="D17" s="56" t="str">
        <f t="shared" si="0"/>
        <v>GWWD2J61F D D0CE</v>
      </c>
      <c r="E17" s="66" t="s">
        <v>105</v>
      </c>
      <c r="F17"/>
      <c r="G17" s="47">
        <f>VLOOKUP(E17,'Bonos BV LPF 10-2022'!B:J,9,0)</f>
        <v>22695500</v>
      </c>
      <c r="H17" s="54">
        <f>VLOOKUP(E17,'Bonos BV LPF 10-2022'!B:K,10,0)</f>
        <v>0.04</v>
      </c>
      <c r="J17" s="132"/>
    </row>
    <row r="18" spans="2:10">
      <c r="B18" s="66" t="s">
        <v>110</v>
      </c>
      <c r="C18" s="66" t="s">
        <v>123</v>
      </c>
      <c r="D18" s="56" t="str">
        <f t="shared" si="0"/>
        <v>GWWD2J61F D D0CG</v>
      </c>
      <c r="E18" s="66" t="s">
        <v>106</v>
      </c>
      <c r="F18"/>
      <c r="G18" s="47">
        <f>VLOOKUP(E18,'Bonos BV LPF 10-2022'!B:J,9,0)</f>
        <v>24975500</v>
      </c>
      <c r="H18" s="54">
        <f>VLOOKUP(E18,'Bonos BV LPF 10-2022'!B:K,10,0)</f>
        <v>0.04</v>
      </c>
      <c r="J18" s="132"/>
    </row>
    <row r="19" spans="2:10">
      <c r="B19" s="66" t="s">
        <v>110</v>
      </c>
      <c r="C19" s="66" t="s">
        <v>116</v>
      </c>
      <c r="D19" s="56" t="str">
        <f t="shared" si="0"/>
        <v>GWWD2J61F D D688</v>
      </c>
      <c r="E19" s="66" t="s">
        <v>106</v>
      </c>
      <c r="G19" s="47">
        <f>VLOOKUP(E19,'Bonos BV LPF 10-2022'!B:J,9,0)</f>
        <v>24975500</v>
      </c>
      <c r="H19" s="54">
        <f>VLOOKUP(E19,'Bonos BV LPF 10-2022'!B:K,10,0)</f>
        <v>0.04</v>
      </c>
      <c r="J19" s="132"/>
    </row>
    <row r="20" spans="2:10">
      <c r="B20" s="66" t="s">
        <v>103</v>
      </c>
      <c r="C20" s="66" t="s">
        <v>118</v>
      </c>
      <c r="D20" s="56" t="str">
        <f t="shared" si="0"/>
        <v>GWWDD5G1U D D0CE</v>
      </c>
      <c r="E20" s="66" t="s">
        <v>94</v>
      </c>
      <c r="G20" s="47">
        <f>VLOOKUP(E20,'Bonos BV LPF 10-2022'!B:J,9,0)</f>
        <v>24215500</v>
      </c>
      <c r="H20" s="54">
        <f>VLOOKUP(E20,'Bonos BV LPF 10-2022'!B:K,10,0)</f>
        <v>0.04</v>
      </c>
      <c r="J20" s="132"/>
    </row>
    <row r="21" spans="2:10">
      <c r="B21" s="66" t="s">
        <v>103</v>
      </c>
      <c r="C21" s="66" t="s">
        <v>124</v>
      </c>
      <c r="D21" s="56" t="str">
        <f t="shared" si="0"/>
        <v>GWWDD5G1U D D0CN</v>
      </c>
      <c r="E21" s="66" t="s">
        <v>120</v>
      </c>
      <c r="G21" s="47">
        <f>VLOOKUP(E21,'Bonos BV LPF 10-2022'!B:J,9,0)</f>
        <v>27255500</v>
      </c>
      <c r="H21" s="54">
        <f>VLOOKUP(E21,'Bonos BV LPF 10-2022'!B:K,10,0)</f>
        <v>0.04</v>
      </c>
      <c r="J21" s="132"/>
    </row>
    <row r="22" spans="2:10">
      <c r="B22" s="66" t="s">
        <v>103</v>
      </c>
      <c r="C22" s="66" t="s">
        <v>129</v>
      </c>
      <c r="D22" s="56" t="str">
        <f t="shared" si="0"/>
        <v>GWWDD5G1U D D0JU</v>
      </c>
      <c r="E22" s="66" t="s">
        <v>120</v>
      </c>
      <c r="G22" s="47">
        <f>VLOOKUP(E22,'Bonos BV LPF 10-2022'!B:J,9,0)</f>
        <v>27255500</v>
      </c>
      <c r="H22" s="54">
        <f>VLOOKUP(E22,'Bonos BV LPF 10-2022'!B:K,10,0)</f>
        <v>0.04</v>
      </c>
      <c r="J22" s="132"/>
    </row>
    <row r="23" spans="2:10">
      <c r="B23" s="66" t="s">
        <v>104</v>
      </c>
      <c r="C23" s="66" t="s">
        <v>130</v>
      </c>
      <c r="D23" s="56" t="str">
        <f t="shared" si="0"/>
        <v>GWWDD5G1X D D0JV</v>
      </c>
      <c r="E23" s="66" t="s">
        <v>96</v>
      </c>
      <c r="G23" s="47">
        <f>VLOOKUP(E23,'Bonos BV LPF 10-2022'!B:J,9,0)</f>
        <v>32005500</v>
      </c>
      <c r="H23" s="54">
        <f>VLOOKUP(E23,'Bonos BV LPF 10-2022'!B:K,10,0)</f>
        <v>0.04</v>
      </c>
      <c r="J23" s="132"/>
    </row>
    <row r="24" spans="2:10">
      <c r="B24" s="66" t="s">
        <v>104</v>
      </c>
      <c r="C24" s="66" t="s">
        <v>119</v>
      </c>
      <c r="D24" s="56" t="str">
        <f t="shared" si="0"/>
        <v>GWWDD5G1X D D0CO</v>
      </c>
      <c r="E24" s="66" t="s">
        <v>96</v>
      </c>
      <c r="G24" s="47">
        <f>VLOOKUP(E24,'Bonos BV LPF 10-2022'!B:J,9,0)</f>
        <v>32005500</v>
      </c>
      <c r="H24" s="54">
        <f>VLOOKUP(E24,'Bonos BV LPF 10-2022'!B:K,10,0)</f>
        <v>0.04</v>
      </c>
      <c r="J24" s="132"/>
    </row>
    <row r="25" spans="2:10">
      <c r="B25" s="66" t="s">
        <v>83</v>
      </c>
      <c r="C25" s="66" t="s">
        <v>122</v>
      </c>
      <c r="D25" s="56" t="str">
        <f t="shared" si="0"/>
        <v>H6S4K4617 D D03X</v>
      </c>
      <c r="E25" s="66" t="s">
        <v>75</v>
      </c>
      <c r="G25" s="47">
        <f>VLOOKUP(E25,'Bonos BV LPF 10-2022'!B:J,9,0)</f>
        <v>13100500</v>
      </c>
      <c r="H25" s="54">
        <f>VLOOKUP(E25,'Bonos BV LPF 10-2022'!B:K,10,0)</f>
        <v>0.04</v>
      </c>
      <c r="J25" s="132"/>
    </row>
    <row r="26" spans="2:10">
      <c r="B26" s="66" t="s">
        <v>83</v>
      </c>
      <c r="C26" s="66" t="s">
        <v>84</v>
      </c>
      <c r="D26" s="56" t="str">
        <f t="shared" si="0"/>
        <v>H6S4K4617 D D807</v>
      </c>
      <c r="E26" s="66" t="s">
        <v>77</v>
      </c>
      <c r="G26" s="47">
        <f>VLOOKUP(E26,'Bonos BV LPF 10-2022'!B:J,9,0)</f>
        <v>13670500</v>
      </c>
      <c r="H26" s="54">
        <f>VLOOKUP(E26,'Bonos BV LPF 10-2022'!B:K,10,0)</f>
        <v>0.04</v>
      </c>
      <c r="J26" s="132"/>
    </row>
    <row r="27" spans="2:10">
      <c r="B27" s="66" t="s">
        <v>81</v>
      </c>
      <c r="C27" s="66" t="s">
        <v>82</v>
      </c>
      <c r="D27" s="56" t="str">
        <f t="shared" si="0"/>
        <v>H6S4D261F D D806</v>
      </c>
      <c r="E27" s="66" t="s">
        <v>79</v>
      </c>
      <c r="G27" s="47">
        <f>VLOOKUP(E27,'Bonos BV LPF 10-2022'!B:J,9,0)</f>
        <v>16140500</v>
      </c>
      <c r="H27" s="54">
        <f>VLOOKUP(E27,'Bonos BV LPF 10-2022'!B:K,10,0)</f>
        <v>0.04</v>
      </c>
      <c r="J27" s="132"/>
    </row>
    <row r="28" spans="2:10">
      <c r="B28" s="66" t="s">
        <v>168</v>
      </c>
      <c r="C28" s="66" t="s">
        <v>169</v>
      </c>
      <c r="D28" s="56" t="str">
        <f t="shared" si="0"/>
        <v>HQS4K3615 D D748</v>
      </c>
      <c r="E28" s="66" t="s">
        <v>150</v>
      </c>
      <c r="G28" s="47">
        <f>VLOOKUP(E28,'Bonos BV LPF 10-2022'!B:J,9,0)</f>
        <v>11485500</v>
      </c>
      <c r="H28" s="54">
        <f>VLOOKUP(E28,'Bonos BV LPF 10-2022'!B:K,10,0)</f>
        <v>0.04</v>
      </c>
      <c r="J28" s="132"/>
    </row>
    <row r="29" spans="2:10">
      <c r="B29" s="66" t="s">
        <v>168</v>
      </c>
      <c r="C29" s="66" t="s">
        <v>170</v>
      </c>
      <c r="D29" s="56" t="str">
        <f t="shared" si="0"/>
        <v>HQS4K3615 D D921</v>
      </c>
      <c r="E29" s="66" t="s">
        <v>150</v>
      </c>
      <c r="G29" s="47">
        <f>VLOOKUP(E29,'Bonos BV LPF 10-2022'!B:J,9,0)</f>
        <v>11485500</v>
      </c>
      <c r="H29" s="54">
        <f>VLOOKUP(E29,'Bonos BV LPF 10-2022'!B:K,10,0)</f>
        <v>0.04</v>
      </c>
      <c r="J29" s="132"/>
    </row>
    <row r="30" spans="2:10">
      <c r="B30" s="66" t="s">
        <v>168</v>
      </c>
      <c r="C30" s="66" t="s">
        <v>171</v>
      </c>
      <c r="D30" s="56" t="str">
        <f t="shared" si="0"/>
        <v>HQS4K3615 D D02O</v>
      </c>
      <c r="E30" s="66" t="s">
        <v>151</v>
      </c>
      <c r="G30" s="47">
        <f>VLOOKUP(E30,'Bonos BV LPF 10-2022'!B:J,9,0)</f>
        <v>12245500</v>
      </c>
      <c r="H30" s="54">
        <f>VLOOKUP(E30,'Bonos BV LPF 10-2022'!B:K,10,0)</f>
        <v>0.04</v>
      </c>
      <c r="J30" s="132"/>
    </row>
    <row r="31" spans="2:10">
      <c r="B31" s="66" t="s">
        <v>168</v>
      </c>
      <c r="C31" s="66" t="s">
        <v>172</v>
      </c>
      <c r="D31" s="56" t="str">
        <f t="shared" si="0"/>
        <v>HQS4K3615 D D02N</v>
      </c>
      <c r="E31" s="66" t="s">
        <v>151</v>
      </c>
      <c r="G31" s="47">
        <f>VLOOKUP(E31,'Bonos BV LPF 10-2022'!B:J,9,0)</f>
        <v>12245500</v>
      </c>
      <c r="H31" s="54">
        <f>VLOOKUP(E31,'Bonos BV LPF 10-2022'!B:K,10,0)</f>
        <v>0.04</v>
      </c>
      <c r="J31" s="132"/>
    </row>
    <row r="32" spans="2:10">
      <c r="B32" s="66" t="s">
        <v>72</v>
      </c>
      <c r="C32" s="66" t="s">
        <v>131</v>
      </c>
      <c r="D32" s="56" t="str">
        <f t="shared" si="0"/>
        <v>HQS6K3615 D D746</v>
      </c>
      <c r="E32" s="66" t="s">
        <v>64</v>
      </c>
      <c r="G32" s="47">
        <f>VLOOKUP(E32,'Bonos BV LPF 10-2022'!B:J,9,0)</f>
        <v>11105500</v>
      </c>
      <c r="H32" s="54">
        <f>VLOOKUP(E32,'Bonos BV LPF 10-2022'!B:K,10,0)</f>
        <v>0.04</v>
      </c>
      <c r="J32" s="132"/>
    </row>
    <row r="33" spans="2:10">
      <c r="B33" s="66" t="s">
        <v>72</v>
      </c>
      <c r="C33" s="66" t="s">
        <v>173</v>
      </c>
      <c r="D33" s="56" t="str">
        <f t="shared" si="0"/>
        <v>HQS6K3615 D D542</v>
      </c>
      <c r="E33" s="66" t="s">
        <v>64</v>
      </c>
      <c r="G33" s="47">
        <f>VLOOKUP(E33,'Bonos BV LPF 10-2022'!B:J,9,0)</f>
        <v>11105500</v>
      </c>
      <c r="H33" s="54">
        <f>VLOOKUP(E33,'Bonos BV LPF 10-2022'!B:K,10,0)</f>
        <v>0.04</v>
      </c>
      <c r="J33" s="132"/>
    </row>
    <row r="34" spans="2:10">
      <c r="B34" s="66" t="s">
        <v>72</v>
      </c>
      <c r="C34" s="66" t="s">
        <v>132</v>
      </c>
      <c r="D34" s="56" t="str">
        <f t="shared" si="0"/>
        <v>HQS6K3615 D D747</v>
      </c>
      <c r="E34" s="66" t="s">
        <v>66</v>
      </c>
      <c r="G34" s="47">
        <f>VLOOKUP(E34,'Bonos BV LPF 10-2022'!B:J,9,0)</f>
        <v>11675500</v>
      </c>
      <c r="H34" s="54">
        <f>VLOOKUP(E34,'Bonos BV LPF 10-2022'!B:K,10,0)</f>
        <v>0.04</v>
      </c>
      <c r="J34" s="132"/>
    </row>
    <row r="35" spans="2:10">
      <c r="B35" s="66" t="s">
        <v>72</v>
      </c>
      <c r="C35" s="66" t="s">
        <v>174</v>
      </c>
      <c r="D35" s="56" t="str">
        <f t="shared" si="0"/>
        <v>HQS6K3615 D D543</v>
      </c>
      <c r="E35" s="66" t="s">
        <v>66</v>
      </c>
      <c r="G35" s="47">
        <f>VLOOKUP(E35,'Bonos BV LPF 10-2022'!B:J,9,0)</f>
        <v>11675500</v>
      </c>
      <c r="H35" s="54">
        <f>VLOOKUP(E35,'Bonos BV LPF 10-2022'!B:K,10,0)</f>
        <v>0.04</v>
      </c>
      <c r="J35" s="132"/>
    </row>
    <row r="36" spans="2:10">
      <c r="B36" s="66" t="s">
        <v>73</v>
      </c>
      <c r="C36" s="66" t="s">
        <v>117</v>
      </c>
      <c r="D36" s="56" t="str">
        <f t="shared" si="0"/>
        <v>HQS6K361B G G454</v>
      </c>
      <c r="E36" s="66" t="s">
        <v>68</v>
      </c>
      <c r="G36" s="47">
        <f>VLOOKUP(E36,'Bonos BV LPF 10-2022'!B:J,9,0)</f>
        <v>13005500</v>
      </c>
      <c r="H36" s="54">
        <f>VLOOKUP(E36,'Bonos BV LPF 10-2022'!B:K,10,0)</f>
        <v>0.04</v>
      </c>
      <c r="J36" s="132"/>
    </row>
    <row r="37" spans="2:10">
      <c r="B37" s="66" t="s">
        <v>73</v>
      </c>
      <c r="C37" s="66" t="s">
        <v>175</v>
      </c>
      <c r="D37" s="56" t="str">
        <f t="shared" si="0"/>
        <v>HQS6K361B G G363</v>
      </c>
      <c r="E37" s="66" t="s">
        <v>68</v>
      </c>
      <c r="G37" s="47">
        <f>VLOOKUP(E37,'Bonos BV LPF 10-2022'!B:J,9,0)</f>
        <v>13005500</v>
      </c>
      <c r="H37" s="54">
        <f>VLOOKUP(E37,'Bonos BV LPF 10-2022'!B:K,10,0)</f>
        <v>0.04</v>
      </c>
      <c r="J37" s="132"/>
    </row>
    <row r="38" spans="2:10">
      <c r="B38" s="66" t="s">
        <v>176</v>
      </c>
      <c r="C38" s="66" t="s">
        <v>177</v>
      </c>
      <c r="D38" s="56" t="str">
        <f t="shared" si="0"/>
        <v>S1W7L961F D D0RZ</v>
      </c>
      <c r="E38" s="66" t="s">
        <v>154</v>
      </c>
      <c r="G38" s="47">
        <f>VLOOKUP(E38,'Bonos BV LPF 10-2022'!B:J,9,0)</f>
        <v>26685500</v>
      </c>
      <c r="H38" s="54">
        <f>VLOOKUP(E38,'Bonos BV LPF 10-2022'!B:K,10,0)</f>
        <v>0.04</v>
      </c>
      <c r="J38" s="132"/>
    </row>
    <row r="39" spans="2:10">
      <c r="B39" s="66" t="s">
        <v>176</v>
      </c>
      <c r="C39" s="66" t="s">
        <v>178</v>
      </c>
      <c r="D39" s="56" t="str">
        <f t="shared" si="0"/>
        <v>S1W7L961F G G23W</v>
      </c>
      <c r="E39" s="66" t="s">
        <v>156</v>
      </c>
      <c r="G39" s="47">
        <f>VLOOKUP(E39,'Bonos BV LPF 10-2022'!B:J,9,0)</f>
        <v>28585500</v>
      </c>
      <c r="H39" s="54">
        <f>VLOOKUP(E39,'Bonos BV LPF 10-2022'!B:K,10,0)</f>
        <v>0.04</v>
      </c>
      <c r="J39" s="132"/>
    </row>
    <row r="40" spans="2:10">
      <c r="B40" s="66" t="s">
        <v>179</v>
      </c>
      <c r="C40" s="66" t="s">
        <v>180</v>
      </c>
      <c r="D40" s="56" t="str">
        <f t="shared" si="0"/>
        <v>S1W7L961G G G23X</v>
      </c>
      <c r="E40" s="66" t="s">
        <v>157</v>
      </c>
      <c r="G40" s="47">
        <f>VLOOKUP(E40,'Bonos BV LPF 10-2022'!B:J,9,0)</f>
        <v>30485500</v>
      </c>
      <c r="H40" s="54">
        <f>VLOOKUP(E40,'Bonos BV LPF 10-2022'!B:K,10,0)</f>
        <v>0.04</v>
      </c>
      <c r="J40" s="132"/>
    </row>
    <row r="41" spans="2:10">
      <c r="B41" s="104" t="s">
        <v>55</v>
      </c>
      <c r="C41" s="104" t="s">
        <v>181</v>
      </c>
      <c r="D41" s="56" t="str">
        <f t="shared" si="0"/>
        <v>SNW5D2617 G G09G</v>
      </c>
      <c r="E41" s="104" t="s">
        <v>152</v>
      </c>
      <c r="G41" s="106">
        <v>15285500</v>
      </c>
      <c r="H41" s="54">
        <f>VLOOKUP(E41,'Bonos BV LPF 10-2022'!B:K,10,0)</f>
        <v>0.04</v>
      </c>
      <c r="J41" s="132"/>
    </row>
    <row r="42" spans="2:10">
      <c r="B42" s="104" t="s">
        <v>55</v>
      </c>
      <c r="C42" s="104" t="s">
        <v>182</v>
      </c>
      <c r="D42" s="56" t="str">
        <f t="shared" si="0"/>
        <v>SNW5D2617 G G0B4</v>
      </c>
      <c r="E42" s="104" t="s">
        <v>152</v>
      </c>
      <c r="G42" s="106">
        <f>VLOOKUP(E42,'Bonos BV LPF 10-2022'!B:J,9,0)</f>
        <v>15475500</v>
      </c>
      <c r="H42" s="54">
        <f>VLOOKUP(E42,'Bonos BV LPF 10-2022'!B:K,10,0)</f>
        <v>0.04</v>
      </c>
      <c r="J42" s="132"/>
    </row>
    <row r="43" spans="2:10">
      <c r="B43" s="66" t="s">
        <v>55</v>
      </c>
      <c r="C43" s="66" t="s">
        <v>90</v>
      </c>
      <c r="D43" s="56" t="str">
        <f t="shared" si="0"/>
        <v>SNW5D2617 G G03R</v>
      </c>
      <c r="E43" s="66" t="s">
        <v>43</v>
      </c>
      <c r="G43" s="47">
        <f>VLOOKUP(E43,'Bonos BV LPF 10-2022'!B:J,9,0)</f>
        <v>16615500</v>
      </c>
      <c r="H43" s="54">
        <f>VLOOKUP(E43,'Bonos BV LPF 10-2022'!B:K,10,0)</f>
        <v>0.04</v>
      </c>
      <c r="J43" s="132"/>
    </row>
    <row r="44" spans="2:10">
      <c r="B44" s="66" t="s">
        <v>55</v>
      </c>
      <c r="C44" s="66" t="s">
        <v>183</v>
      </c>
      <c r="D44" s="56" t="str">
        <f t="shared" si="0"/>
        <v>SNW5D2617 G G0B5</v>
      </c>
      <c r="E44" s="66" t="s">
        <v>43</v>
      </c>
      <c r="G44" s="47">
        <f>VLOOKUP(E44,'Bonos BV LPF 10-2022'!B:J,9,0)</f>
        <v>16615500</v>
      </c>
      <c r="H44" s="54">
        <f>VLOOKUP(E44,'Bonos BV LPF 10-2022'!B:K,10,0)</f>
        <v>0.04</v>
      </c>
      <c r="J44" s="132"/>
    </row>
    <row r="45" spans="2:10">
      <c r="B45" s="66" t="s">
        <v>56</v>
      </c>
      <c r="C45" s="66" t="s">
        <v>91</v>
      </c>
      <c r="D45" s="56" t="str">
        <f t="shared" si="0"/>
        <v>SNW5D261F G G03T</v>
      </c>
      <c r="E45" s="66" t="s">
        <v>45</v>
      </c>
      <c r="G45" s="47">
        <f>VLOOKUP(E45,'Bonos BV LPF 10-2022'!B:J,9,0)</f>
        <v>18230500</v>
      </c>
      <c r="H45" s="54">
        <f>VLOOKUP(E45,'Bonos BV LPF 10-2022'!B:K,10,0)</f>
        <v>0.04</v>
      </c>
      <c r="J45" s="132"/>
    </row>
    <row r="46" spans="2:10">
      <c r="B46" s="66" t="s">
        <v>56</v>
      </c>
      <c r="C46" s="66" t="s">
        <v>92</v>
      </c>
      <c r="D46" s="56" t="str">
        <f t="shared" si="0"/>
        <v>SNW5D261F G G03S</v>
      </c>
      <c r="E46" s="66" t="s">
        <v>44</v>
      </c>
      <c r="G46" s="47">
        <f>VLOOKUP(E46,'Bonos BV LPF 10-2022'!B:J,9,0)</f>
        <v>17660500</v>
      </c>
      <c r="H46" s="54">
        <f>VLOOKUP(E46,'Bonos BV LPF 10-2022'!B:K,10,0)</f>
        <v>0.04</v>
      </c>
      <c r="J46" s="132"/>
    </row>
    <row r="47" spans="2:10">
      <c r="B47" s="66" t="s">
        <v>184</v>
      </c>
      <c r="C47" s="66" t="s">
        <v>185</v>
      </c>
      <c r="D47" s="56" t="str">
        <f t="shared" si="0"/>
        <v>SVS6K4617 D D168</v>
      </c>
      <c r="E47" s="66" t="s">
        <v>167</v>
      </c>
      <c r="G47" s="47">
        <f>VLOOKUP(E47,'Bonos BV LPF 10-2022'!B:J,9,0)</f>
        <v>13575500</v>
      </c>
      <c r="H47" s="54">
        <f>VLOOKUP(E47,'Bonos BV LPF 10-2022'!B:K,10,0)</f>
        <v>0.04</v>
      </c>
      <c r="J47" s="132"/>
    </row>
    <row r="48" spans="2:10">
      <c r="B48" s="66" t="s">
        <v>184</v>
      </c>
      <c r="C48" s="66" t="s">
        <v>186</v>
      </c>
      <c r="D48" s="56" t="str">
        <f t="shared" si="0"/>
        <v>SVS6K4617 D D248</v>
      </c>
      <c r="E48" s="66" t="s">
        <v>167</v>
      </c>
      <c r="G48" s="47">
        <f>VLOOKUP(E48,'Bonos BV LPF 10-2022'!B:J,9,0)</f>
        <v>13575500</v>
      </c>
      <c r="H48" s="54">
        <f>VLOOKUP(E48,'Bonos BV LPF 10-2022'!B:K,10,0)</f>
        <v>0.04</v>
      </c>
      <c r="J48" s="132"/>
    </row>
    <row r="49" spans="2:10">
      <c r="B49" s="66" t="s">
        <v>187</v>
      </c>
      <c r="C49" s="66" t="s">
        <v>188</v>
      </c>
      <c r="D49" s="56" t="str">
        <f t="shared" si="0"/>
        <v>SZB72FC5K E E165</v>
      </c>
      <c r="E49" s="66" t="s">
        <v>163</v>
      </c>
      <c r="G49" s="47">
        <f>VLOOKUP(E49,'Bonos BV LPF 10-2022'!B:J,9,0)</f>
        <v>42707553</v>
      </c>
      <c r="H49" s="54">
        <f>VLOOKUP(E49,'Bonos BV LPF 10-2022'!B:K,10,0)</f>
        <v>0.04</v>
      </c>
      <c r="J49" s="132"/>
    </row>
    <row r="50" spans="2:10">
      <c r="B50" s="66" t="s">
        <v>189</v>
      </c>
      <c r="C50" s="66" t="s">
        <v>190</v>
      </c>
      <c r="D50" s="56" t="str">
        <f t="shared" si="0"/>
        <v>SZB92FC5K H H071</v>
      </c>
      <c r="E50" s="66" t="s">
        <v>165</v>
      </c>
      <c r="G50" s="47">
        <f>VLOOKUP(E50,'Bonos BV LPF 10-2022'!B:J,9,0)</f>
        <v>43150233</v>
      </c>
      <c r="H50" s="54">
        <f>VLOOKUP(E50,'Bonos BV LPF 10-2022'!B:K,10,0)</f>
        <v>0.04</v>
      </c>
      <c r="J50" s="132"/>
    </row>
  </sheetData>
  <autoFilter ref="B6:H34" xr:uid="{F69F5333-E5A5-4E01-BF6C-A38AFB3C0E04}"/>
  <mergeCells count="1">
    <mergeCell ref="E4:F4"/>
  </mergeCells>
  <phoneticPr fontId="12" type="noConversion"/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10-2022</vt:lpstr>
      <vt:lpstr>Bonos BV LPF 10-2022</vt:lpstr>
      <vt:lpstr>LP 10-2022 con Códigos</vt:lpstr>
      <vt:lpstr>'Bonos BV LPF 10-2022'!Área_de_impresión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Diego Ignacio De las Peñas Del Olmo</cp:lastModifiedBy>
  <dcterms:created xsi:type="dcterms:W3CDTF">2017-05-25T14:33:35Z</dcterms:created>
  <dcterms:modified xsi:type="dcterms:W3CDTF">2022-10-11T18:30:41Z</dcterms:modified>
</cp:coreProperties>
</file>