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minvestgroup-my.sharepoint.com/personal/jrodriguez_minvest_net/Documents/CM MAGENTO/LP 22/LP FLEET/"/>
    </mc:Choice>
  </mc:AlternateContent>
  <xr:revisionPtr revIDLastSave="0" documentId="8_{E1ECC2E3-A2B1-48FF-B2A6-E0433CAACF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PF 12-2022" sheetId="1" r:id="rId1"/>
    <sheet name="Bonos BV LPF 12-2022" sheetId="2" r:id="rId2"/>
    <sheet name="LP 12-2022 con Código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12-2022 con Códigos'!$B$6:$H$33</definedName>
    <definedName name="_xlnm._FilterDatabase" localSheetId="0" hidden="1">'LPF 12-2022'!$B$6:$Y$6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12-2022'!$A$1:$I$6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9" i="5" l="1"/>
  <c r="G59" i="5"/>
  <c r="H58" i="5"/>
  <c r="G58" i="5"/>
  <c r="H57" i="5"/>
  <c r="G57" i="5"/>
  <c r="H56" i="5"/>
  <c r="G56" i="5"/>
  <c r="H55" i="5"/>
  <c r="D59" i="5"/>
  <c r="D58" i="5"/>
  <c r="D57" i="5"/>
  <c r="D56" i="5"/>
  <c r="D55" i="5"/>
  <c r="D54" i="5"/>
  <c r="D53" i="5"/>
  <c r="D52" i="5"/>
  <c r="D51" i="5"/>
  <c r="D50" i="5"/>
  <c r="H63" i="2"/>
  <c r="J63" i="2" s="1"/>
  <c r="Y64" i="1" s="1"/>
  <c r="H62" i="2"/>
  <c r="J62" i="2" s="1"/>
  <c r="Y63" i="1" s="1"/>
  <c r="H59" i="2"/>
  <c r="J59" i="2" s="1"/>
  <c r="H58" i="2"/>
  <c r="J58" i="2" s="1"/>
  <c r="Y60" i="1"/>
  <c r="Y59" i="1"/>
  <c r="H54" i="5" l="1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25" i="2"/>
  <c r="J25" i="2" s="1"/>
  <c r="G30" i="5" s="1"/>
  <c r="H23" i="2"/>
  <c r="J23" i="2" s="1"/>
  <c r="Y24" i="1" s="1"/>
  <c r="Y26" i="1" l="1"/>
  <c r="G29" i="5"/>
  <c r="H44" i="2"/>
  <c r="J44" i="2" s="1"/>
  <c r="H28" i="2"/>
  <c r="J28" i="2" s="1"/>
  <c r="H24" i="2"/>
  <c r="J24" i="2" s="1"/>
  <c r="D49" i="5"/>
  <c r="D48" i="5"/>
  <c r="D47" i="5"/>
  <c r="H52" i="2"/>
  <c r="J52" i="2" s="1"/>
  <c r="H53" i="2"/>
  <c r="J53" i="2" s="1"/>
  <c r="H54" i="2"/>
  <c r="J54" i="2" s="1"/>
  <c r="H37" i="2"/>
  <c r="J37" i="2" s="1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G17" i="5" l="1"/>
  <c r="G16" i="5"/>
  <c r="Y38" i="1"/>
  <c r="Y55" i="1"/>
  <c r="G36" i="5"/>
  <c r="Y54" i="1"/>
  <c r="G37" i="5"/>
  <c r="G49" i="5"/>
  <c r="Y45" i="1"/>
  <c r="G48" i="5"/>
  <c r="Y25" i="1"/>
  <c r="G34" i="5"/>
  <c r="G33" i="5"/>
  <c r="G18" i="5"/>
  <c r="Y29" i="1"/>
  <c r="G19" i="5"/>
  <c r="G38" i="5"/>
  <c r="Y53" i="1"/>
  <c r="H22" i="2"/>
  <c r="J22" i="2" s="1"/>
  <c r="H67" i="2"/>
  <c r="J67" i="2" s="1"/>
  <c r="H55" i="2"/>
  <c r="J55" i="2" s="1"/>
  <c r="H50" i="2"/>
  <c r="J50" i="2" s="1"/>
  <c r="H36" i="2"/>
  <c r="J36" i="2" s="1"/>
  <c r="H31" i="2"/>
  <c r="J31" i="2" s="1"/>
  <c r="H14" i="2"/>
  <c r="J14" i="2" s="1"/>
  <c r="H66" i="2"/>
  <c r="J66" i="2" s="1"/>
  <c r="H51" i="2"/>
  <c r="J51" i="2" s="1"/>
  <c r="H13" i="2"/>
  <c r="J13" i="2" s="1"/>
  <c r="D2" i="2"/>
  <c r="D1" i="2"/>
  <c r="D7" i="5"/>
  <c r="H38" i="2"/>
  <c r="J38" i="2" s="1"/>
  <c r="H35" i="2"/>
  <c r="J35" i="2" s="1"/>
  <c r="G26" i="5" l="1"/>
  <c r="Y14" i="1"/>
  <c r="G25" i="5"/>
  <c r="G42" i="5"/>
  <c r="Y68" i="1"/>
  <c r="Y52" i="1"/>
  <c r="G40" i="5"/>
  <c r="Y23" i="1"/>
  <c r="G32" i="5"/>
  <c r="G31" i="5"/>
  <c r="Y36" i="1"/>
  <c r="G14" i="5"/>
  <c r="G15" i="5"/>
  <c r="G13" i="5"/>
  <c r="G12" i="5"/>
  <c r="Y39" i="1"/>
  <c r="G53" i="5"/>
  <c r="Y32" i="1"/>
  <c r="Y56" i="1"/>
  <c r="G35" i="5"/>
  <c r="G41" i="5"/>
  <c r="Y67" i="1"/>
  <c r="Y37" i="1"/>
  <c r="G10" i="5"/>
  <c r="G11" i="5"/>
  <c r="Y51" i="1"/>
  <c r="G39" i="5"/>
  <c r="Y15" i="1"/>
  <c r="G28" i="5"/>
  <c r="G27" i="5"/>
  <c r="H7" i="5"/>
  <c r="H41" i="2" l="1"/>
  <c r="J41" i="2" s="1"/>
  <c r="G52" i="5" s="1"/>
  <c r="Y42" i="1" l="1"/>
  <c r="H46" i="2"/>
  <c r="J46" i="2" s="1"/>
  <c r="G46" i="5" l="1"/>
  <c r="Y47" i="1"/>
  <c r="G47" i="5"/>
  <c r="H45" i="2"/>
  <c r="J45" i="2" s="1"/>
  <c r="H42" i="2"/>
  <c r="J42" i="2" s="1"/>
  <c r="G50" i="5" l="1"/>
  <c r="Y43" i="1"/>
  <c r="Y46" i="1"/>
  <c r="G51" i="5"/>
  <c r="H47" i="2"/>
  <c r="J47" i="2" s="1"/>
  <c r="H43" i="2"/>
  <c r="J43" i="2" s="1"/>
  <c r="Y48" i="1" l="1"/>
  <c r="G43" i="5"/>
  <c r="G45" i="5"/>
  <c r="G44" i="5"/>
  <c r="Y44" i="1"/>
  <c r="H19" i="2"/>
  <c r="J19" i="2" s="1"/>
  <c r="H18" i="2"/>
  <c r="H17" i="2"/>
  <c r="J17" i="2" s="1"/>
  <c r="Y18" i="1" s="1"/>
  <c r="G9" i="5" l="1"/>
  <c r="Y20" i="1"/>
  <c r="G7" i="5"/>
  <c r="J18" i="2"/>
  <c r="H9" i="2"/>
  <c r="J9" i="2" s="1"/>
  <c r="H10" i="2"/>
  <c r="J10" i="2" s="1"/>
  <c r="H8" i="2"/>
  <c r="J8" i="2" s="1"/>
  <c r="Y10" i="1" l="1"/>
  <c r="G24" i="5"/>
  <c r="G23" i="5"/>
  <c r="Y19" i="1"/>
  <c r="G8" i="5"/>
  <c r="Y9" i="1"/>
  <c r="G22" i="5"/>
  <c r="G21" i="5"/>
  <c r="G20" i="5"/>
  <c r="Y11" i="1"/>
  <c r="H32" i="2"/>
  <c r="J32" i="2" s="1"/>
  <c r="E3" i="5"/>
  <c r="E4" i="5"/>
  <c r="G54" i="5" l="1"/>
  <c r="Y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Alucema, Maria</author>
    <author>De las Peñas, Diego</author>
  </authors>
  <commentList>
    <comment ref="C11" authorId="0" shapeId="0" xr:uid="{9E502B8D-D046-4129-BF8E-F7419912ABDE}">
      <text>
        <r>
          <rPr>
            <sz val="9"/>
            <color indexed="81"/>
            <rFont val="Tahoma"/>
            <family val="2"/>
          </rPr>
          <t xml:space="preserve">
Código para interior blanco MMH, y exterior rojo o azul</t>
        </r>
      </text>
    </comment>
    <comment ref="C13" authorId="0" shapeId="0" xr:uid="{78F4C2AF-4E35-465C-8EF5-BC4C1E43B105}">
      <text>
        <r>
          <rPr>
            <sz val="9"/>
            <color indexed="81"/>
            <rFont val="Tahoma"/>
            <family val="2"/>
          </rPr>
          <t xml:space="preserve">
Código para interior blanco MMH, y exterior rojo o azul</t>
        </r>
      </text>
    </comment>
    <comment ref="C15" authorId="0" shapeId="0" xr:uid="{F98536B7-96CD-4E05-8C00-35E940992D32}">
      <text>
        <r>
          <rPr>
            <sz val="9"/>
            <color indexed="81"/>
            <rFont val="Tahoma"/>
            <family val="2"/>
          </rPr>
          <t xml:space="preserve">
Código para interior blanco MMH, y exterior rojo o azul</t>
        </r>
      </text>
    </comment>
    <comment ref="C17" authorId="0" shapeId="0" xr:uid="{F825EDF7-6A50-4611-8D0F-4AB94FC01503}">
      <text>
        <r>
          <rPr>
            <sz val="9"/>
            <color indexed="81"/>
            <rFont val="Tahoma"/>
            <family val="2"/>
          </rPr>
          <t xml:space="preserve">
Código para interior blanco MMH, y exterior rojo o azul</t>
        </r>
      </text>
    </comment>
    <comment ref="C53" authorId="1" shapeId="0" xr:uid="{9CD6196F-D692-4703-A273-ED49A1F3EFE8}">
      <text>
        <r>
          <rPr>
            <b/>
            <sz val="9"/>
            <color indexed="81"/>
            <rFont val="Tahoma"/>
            <family val="2"/>
          </rPr>
          <t>Código con 6AB + Euro 6</t>
        </r>
      </text>
    </comment>
    <comment ref="C54" authorId="0" shapeId="0" xr:uid="{92B54736-5753-4F21-97A1-955A1E854F98}">
      <text>
        <r>
          <rPr>
            <sz val="9"/>
            <color indexed="81"/>
            <rFont val="Tahoma"/>
            <family val="2"/>
          </rPr>
          <t xml:space="preserve">
Euro6</t>
        </r>
      </text>
    </comment>
    <comment ref="C56" authorId="1" shapeId="0" xr:uid="{A75891A0-FE4C-43AA-8636-4E37C591D005}">
      <text>
        <r>
          <rPr>
            <b/>
            <sz val="9"/>
            <color indexed="81"/>
            <rFont val="Tahoma"/>
            <family val="2"/>
          </rPr>
          <t>Código con asiento ventilados y de cuero.</t>
        </r>
      </text>
    </comment>
  </commentList>
</comments>
</file>

<file path=xl/sharedStrings.xml><?xml version="1.0" encoding="utf-8"?>
<sst xmlns="http://schemas.openxmlformats.org/spreadsheetml/2006/main" count="954" uniqueCount="232">
  <si>
    <t>MODELO</t>
  </si>
  <si>
    <t>Segmento</t>
  </si>
  <si>
    <t>Transmisión</t>
  </si>
  <si>
    <t>Cilindrara</t>
  </si>
  <si>
    <t>Caballos de Fuerza</t>
  </si>
  <si>
    <t>N° de Airbags</t>
  </si>
  <si>
    <t>ABS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</si>
  <si>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</si>
  <si>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</si>
  <si>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</si>
  <si>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</si>
  <si>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</si>
  <si>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</si>
  <si>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</si>
  <si>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</si>
  <si>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</si>
  <si>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Sensor / Cámara de retroceso</t>
  </si>
  <si>
    <t>Barras de techo</t>
  </si>
  <si>
    <t>Techo Corredizo o Panorámico</t>
  </si>
  <si>
    <t>Capacidad</t>
  </si>
  <si>
    <t>SUV</t>
  </si>
  <si>
    <t>Modelo</t>
  </si>
  <si>
    <t>Bono Importador</t>
  </si>
  <si>
    <t>x</t>
  </si>
  <si>
    <t>Cod Artículo</t>
  </si>
  <si>
    <t>Cod Config</t>
  </si>
  <si>
    <t>HB</t>
  </si>
  <si>
    <t>Si</t>
  </si>
  <si>
    <t>M</t>
  </si>
  <si>
    <t>E</t>
  </si>
  <si>
    <t>4AT</t>
  </si>
  <si>
    <t>SD</t>
  </si>
  <si>
    <t>6MT</t>
  </si>
  <si>
    <t>Ambos</t>
  </si>
  <si>
    <t>A</t>
  </si>
  <si>
    <t>Precio Sugerido Fleetsale</t>
  </si>
  <si>
    <t>MRG Fleetsale</t>
  </si>
  <si>
    <t>Precio Fleetsale Sugerido</t>
  </si>
  <si>
    <t>Descuento por Fleetsale</t>
  </si>
  <si>
    <t>Apple/Android</t>
  </si>
  <si>
    <t xml:space="preserve"> Precio Sugerido</t>
  </si>
  <si>
    <t>Precio sugerido sin financiamiento</t>
  </si>
  <si>
    <t>VENUE QX</t>
  </si>
  <si>
    <t>VENUE QX 1.6 MT VALUE</t>
  </si>
  <si>
    <t>SNW5D2617 G G452</t>
  </si>
  <si>
    <t>SNW5D261F G G453</t>
  </si>
  <si>
    <t>5MT</t>
  </si>
  <si>
    <t>5  pas</t>
  </si>
  <si>
    <t>5 pas</t>
  </si>
  <si>
    <t>6AT</t>
  </si>
  <si>
    <t>8"</t>
  </si>
  <si>
    <t>Venue QX</t>
  </si>
  <si>
    <t>9"</t>
  </si>
  <si>
    <t>SNW5D2617</t>
  </si>
  <si>
    <t>Espejos: Eléctricos (E) / Eléctricos Abatibles (A)</t>
  </si>
  <si>
    <t>Llave Plegable (LLP) / Botón de encendido (B)</t>
  </si>
  <si>
    <t>LLP</t>
  </si>
  <si>
    <t>B</t>
  </si>
  <si>
    <t>16"</t>
  </si>
  <si>
    <t>SNW5D261F G G454</t>
  </si>
  <si>
    <t>GRAND I-10 Ai3 HB</t>
  </si>
  <si>
    <t>GRAND I-10 AI3 HB 1.2 MT PLUS</t>
  </si>
  <si>
    <t>HQS6K3615 D D487</t>
  </si>
  <si>
    <t>GRAND I-10 AI3 HB 1.2 MT VALUE</t>
  </si>
  <si>
    <t>HQS6K3615 D D488</t>
  </si>
  <si>
    <t>GRAND I-10 AI3 HB 1.2 AT VALUE</t>
  </si>
  <si>
    <t>HQS6K361B G G336</t>
  </si>
  <si>
    <t>14"</t>
  </si>
  <si>
    <t>15"</t>
  </si>
  <si>
    <t>HQS6K3615</t>
  </si>
  <si>
    <t>HQS6K361B</t>
  </si>
  <si>
    <t>Accent Hci</t>
  </si>
  <si>
    <t>ACCENT HCi 1.4 MT PLUS</t>
  </si>
  <si>
    <t>H6S4K4617 D D656</t>
  </si>
  <si>
    <t>ACCENT HCi 1.4 MT VALUE</t>
  </si>
  <si>
    <t>H6S4K4617 D D658</t>
  </si>
  <si>
    <t>ACCENT HCi 1.6 AT VALUE</t>
  </si>
  <si>
    <t>H6S4D261F D D677</t>
  </si>
  <si>
    <t>H6S4D261F</t>
  </si>
  <si>
    <t>DD806</t>
  </si>
  <si>
    <t>H6S4K4617</t>
  </si>
  <si>
    <t>DD807</t>
  </si>
  <si>
    <t>SVS6K4617 D D00F</t>
  </si>
  <si>
    <t>17"</t>
  </si>
  <si>
    <t>Euro 5</t>
  </si>
  <si>
    <t>Norma Emisión</t>
  </si>
  <si>
    <t>Euro 6</t>
  </si>
  <si>
    <t>TUCSON NX4</t>
  </si>
  <si>
    <t>TUCSON NX4 1.6T AT PLUS</t>
  </si>
  <si>
    <t>7DCT</t>
  </si>
  <si>
    <t>TUCSON NX4 1.6T AT 4WD LIMITED</t>
  </si>
  <si>
    <t>adaptativo</t>
  </si>
  <si>
    <t>10,25"</t>
  </si>
  <si>
    <t>19"</t>
  </si>
  <si>
    <t>TCP</t>
  </si>
  <si>
    <t>GWWDD5G1U D D686</t>
  </si>
  <si>
    <t>GWWDD5G1X D D689</t>
  </si>
  <si>
    <t>GWWDD5G1U</t>
  </si>
  <si>
    <t>GWWDD5G1X</t>
  </si>
  <si>
    <t>TUCSON NX4 2.0 AT PLUS</t>
  </si>
  <si>
    <t>TUCSON NX4 2.0 AT VALUE</t>
  </si>
  <si>
    <t>18"</t>
  </si>
  <si>
    <t>GWWD2J61F D D02N</t>
  </si>
  <si>
    <t>GWWD2J61F D D505</t>
  </si>
  <si>
    <t>GWWD2J61F</t>
  </si>
  <si>
    <t>Elantra CN7</t>
  </si>
  <si>
    <t>ELANTRA CN7 1.6 MT PLUS</t>
  </si>
  <si>
    <t>Ambas</t>
  </si>
  <si>
    <t>0AS4D2617</t>
  </si>
  <si>
    <t>GG04G</t>
  </si>
  <si>
    <t>DD0CE</t>
  </si>
  <si>
    <t>TUCSON NX4 1.6T AT VALUE</t>
  </si>
  <si>
    <t>10"</t>
  </si>
  <si>
    <t>DD03X</t>
  </si>
  <si>
    <t>DD0CG</t>
  </si>
  <si>
    <t>DD0CN</t>
  </si>
  <si>
    <t>TUCSON NX4 2.0 MT PLUS</t>
  </si>
  <si>
    <t>GWWD2J617</t>
  </si>
  <si>
    <t>DD0CD</t>
  </si>
  <si>
    <t>GG0YH</t>
  </si>
  <si>
    <t>DD0JU</t>
  </si>
  <si>
    <t>DD0JV</t>
  </si>
  <si>
    <t>DD746</t>
  </si>
  <si>
    <t>DD747</t>
  </si>
  <si>
    <t>CRETA SU2i</t>
  </si>
  <si>
    <t>Creta SU2i 1.5 MT PLUS</t>
  </si>
  <si>
    <t>Creta SU2i 1.5 CVT PLUS</t>
  </si>
  <si>
    <t>CVT</t>
  </si>
  <si>
    <t>Creta SU2i 1.5 CVT VALUE</t>
  </si>
  <si>
    <t>FHW5D6617</t>
  </si>
  <si>
    <t>DD0T5</t>
  </si>
  <si>
    <t>DD0RV</t>
  </si>
  <si>
    <t>FHW5D661V</t>
  </si>
  <si>
    <t>DD0S4</t>
  </si>
  <si>
    <t>DD0T7</t>
  </si>
  <si>
    <t>DD0S6</t>
  </si>
  <si>
    <t>DD0T8</t>
  </si>
  <si>
    <t>GRAND I-10 Ai3 SEDÁN</t>
  </si>
  <si>
    <t>GRAND I-10 AI3 SEDAN 1.2 MT PLUS</t>
  </si>
  <si>
    <t>GRAND I-10 AI3 SEDAN 1.2 MT VALUE</t>
  </si>
  <si>
    <t>VENUE QX 1.6 MT PLUS</t>
  </si>
  <si>
    <t>SANTA FE TM FL</t>
  </si>
  <si>
    <t>SANTA FE TM 2.5 AT PLUS FL</t>
  </si>
  <si>
    <t>7 Pas.</t>
  </si>
  <si>
    <t>SANTA FE TM 2.5 AT VALUE FL</t>
  </si>
  <si>
    <t>SANTA FE TM 2.5 AT 4WD VALUE FL</t>
  </si>
  <si>
    <t>STARIA US4 MB</t>
  </si>
  <si>
    <t>MB</t>
  </si>
  <si>
    <t>Euro6</t>
  </si>
  <si>
    <t>8AT</t>
  </si>
  <si>
    <t>9 Pas</t>
  </si>
  <si>
    <t>STARIA US4 MB 2.2 CRDI AT 4WD 7P LUXURY</t>
  </si>
  <si>
    <t>7 Pas</t>
  </si>
  <si>
    <t>STARIA US4 MB 2.2 CRDI AT 4WD 9P LUXURY</t>
  </si>
  <si>
    <t>I-20 Bi3</t>
  </si>
  <si>
    <t>I20 BI3 1.4 MT PLUS</t>
  </si>
  <si>
    <t>HQS4K3615</t>
  </si>
  <si>
    <t>DD748</t>
  </si>
  <si>
    <t>DD921</t>
  </si>
  <si>
    <t>DD02O</t>
  </si>
  <si>
    <t>DD02N</t>
  </si>
  <si>
    <t>DD542</t>
  </si>
  <si>
    <t>DD543</t>
  </si>
  <si>
    <t>GG363</t>
  </si>
  <si>
    <t>S1W7L961F</t>
  </si>
  <si>
    <t>S1W7L961G</t>
  </si>
  <si>
    <t>GG0B4</t>
  </si>
  <si>
    <t>GG0B5</t>
  </si>
  <si>
    <t>SVS6K4617</t>
  </si>
  <si>
    <t>DD168</t>
  </si>
  <si>
    <t>DD248</t>
  </si>
  <si>
    <t>SZB72FC5K</t>
  </si>
  <si>
    <t>EE165</t>
  </si>
  <si>
    <t>SZB92FC5K</t>
  </si>
  <si>
    <t>HH071</t>
  </si>
  <si>
    <t>Creta SU2i 1.5 MT VALUE</t>
  </si>
  <si>
    <t>Santa Fe TM 2.5 AT PLUS FL</t>
  </si>
  <si>
    <t>Santa Fe TM 2.5 AT VALUE FL</t>
  </si>
  <si>
    <t>Santa Fe TM 2.5 AT 4WD VALUE FL</t>
  </si>
  <si>
    <t>Santa Fe TM 2.2 CRDI AT PLUS FL</t>
  </si>
  <si>
    <t>8DCT</t>
  </si>
  <si>
    <t>Santa Fe TM 2.2 CRDI AT 4WD VALUE FL</t>
  </si>
  <si>
    <t>Santa Fe TM 2.2 CRDI AT 4WD LIMITED FL</t>
  </si>
  <si>
    <t>SANTA FE TM 2.2 CRDI AT PLUS FL</t>
  </si>
  <si>
    <t>SANTA FE TM 2.2 CRDI AT 4WD VALUE FL</t>
  </si>
  <si>
    <t>SANTA FE TM 2.2 CRDI AT 4WD LIMITED FL</t>
  </si>
  <si>
    <t>DD0S5</t>
  </si>
  <si>
    <t>S1W72HC5M</t>
  </si>
  <si>
    <t>DD0RT</t>
  </si>
  <si>
    <t>S1W72HC5N</t>
  </si>
  <si>
    <t>GG23K</t>
  </si>
  <si>
    <t>DD0S9</t>
  </si>
  <si>
    <t>GG26I</t>
  </si>
  <si>
    <t>GG26J</t>
  </si>
  <si>
    <t>Vigencia: desde 01 de Diciembre 2022</t>
  </si>
  <si>
    <t>PRECIOS SUGERIDOS DE VENTA FLEETSALE N° 12 - 2022</t>
  </si>
  <si>
    <t>I20 BI3 1.4 AT PLUS</t>
  </si>
  <si>
    <t>I20 BI3 1.4 MT VALUE</t>
  </si>
  <si>
    <t>I20 BI3 1.4 AT VALUE</t>
  </si>
  <si>
    <t>TUCSON NX4 2.0 AT 4WD PLUS</t>
  </si>
  <si>
    <t>DD0T6</t>
  </si>
  <si>
    <t>SVS6K461F</t>
  </si>
  <si>
    <t>DD250</t>
  </si>
  <si>
    <t>DD169</t>
  </si>
  <si>
    <t>DD249</t>
  </si>
  <si>
    <t>GG24H</t>
  </si>
  <si>
    <t>DD0VC</t>
  </si>
  <si>
    <t>GWWD2J61G</t>
  </si>
  <si>
    <t>DD0CF</t>
  </si>
  <si>
    <t>DD0VD</t>
  </si>
  <si>
    <t>Kona HEV</t>
  </si>
  <si>
    <t>KONA OS HEV 1.6 AT VALUE</t>
  </si>
  <si>
    <t>6DCT</t>
  </si>
  <si>
    <t>KONA OS HEV 1.6 AT PREMIUM</t>
  </si>
  <si>
    <t>TC</t>
  </si>
  <si>
    <t>Kona EV</t>
  </si>
  <si>
    <t>KONA OS EV VALUE</t>
  </si>
  <si>
    <t>AT</t>
  </si>
  <si>
    <t>N/A</t>
  </si>
  <si>
    <t>KONA OS EV PREMIUM</t>
  </si>
  <si>
    <t>CZW5K6A1TEV1 D D418</t>
  </si>
  <si>
    <t>CZW5K6A1TEV1 D D419</t>
  </si>
  <si>
    <t>Kona OS EV</t>
  </si>
  <si>
    <t>GKW5ZGZ7Z D D921</t>
  </si>
  <si>
    <t>GKW5ZGZ7Z D D922</t>
  </si>
  <si>
    <t>Kona OS HEV</t>
  </si>
  <si>
    <t>GKW5ZGZ7Z</t>
  </si>
  <si>
    <t>DD922</t>
  </si>
  <si>
    <t>DD03G</t>
  </si>
  <si>
    <t>CZW5K6A1TEV1</t>
  </si>
  <si>
    <t>DD419</t>
  </si>
  <si>
    <t>DD418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</si>
</sst>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\ * #,##0_-;\-&quot;$&quot;\ * #,##0_-;_-&quot;$&quot;\ * &quot;-&quot;_-;_-@_-"/>
    <numFmt numFmtId="167" formatCode="_-&quot;$&quot;\ * #,##0.00_-;\-&quot;$&quot;\ * #,##0.00_-;_-&quot;$&quot;\ * &quot;-&quot;??_-;_-@_-"/>
    <numFmt numFmtId="168" formatCode="#,###\ &quot;Kg&quot;"/>
    <numFmt numFmtId="169" formatCode="_(&quot;$&quot;* #,##0_);_(&quot;$&quot;* \(#,##0\);_(&quot;$&quot;* &quot;-&quot;_);_(@_)"/>
    <numFmt numFmtId="170" formatCode="_-* #,##0_-;\-* #,##0_-;_-* &quot;-&quot;??_-;_-@_-"/>
    <numFmt numFmtId="171" formatCode="[$-C0A]d/mmm;@"/>
    <numFmt numFmtId="172" formatCode="#,###\ &quot;Pas.&quot;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  <charset val="129"/>
    </font>
    <font>
      <sz val="8"/>
      <name val="Tahoma"/>
      <family val="2"/>
      <charset val="177"/>
    </font>
    <font>
      <sz val="11"/>
      <name val="돋움"/>
      <family val="2"/>
    </font>
    <font>
      <sz val="11"/>
      <name val="돋움"/>
      <family val="2"/>
      <charset val="129"/>
    </font>
    <font>
      <sz val="11"/>
      <name val="굴림"/>
      <family val="3"/>
      <charset val="129"/>
    </font>
    <font>
      <sz val="8"/>
      <color rgb="FFFF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굴림"/>
      <family val="3"/>
      <charset val="129"/>
    </font>
    <font>
      <sz val="10"/>
      <name val="Tahoma"/>
      <family val="2"/>
    </font>
    <font>
      <sz val="12"/>
      <name val="宋体"/>
    </font>
    <font>
      <sz val="10"/>
      <color indexed="0"/>
      <name val="Arial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sz val="18"/>
      <color theme="0"/>
      <name val="Calibri"/>
      <family val="2"/>
      <scheme val="minor"/>
    </font>
    <font>
      <b/>
      <sz val="10"/>
      <color theme="1"/>
      <name val="Arial Nova"/>
      <family val="2"/>
    </font>
    <font>
      <sz val="9"/>
      <color indexed="81"/>
      <name val="Tahoma"/>
      <family val="2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ourier New"/>
      <family val="3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 tint="-0.24994659260841701"/>
      </bottom>
      <diagonal/>
    </border>
  </borders>
  <cellStyleXfs count="111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5" fillId="0" borderId="0">
      <alignment vertical="center"/>
    </xf>
    <xf numFmtId="164" fontId="5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164" fontId="43" fillId="0" borderId="0" applyFon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3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5" fillId="0" borderId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0" fontId="49" fillId="0" borderId="0"/>
    <xf numFmtId="0" fontId="20" fillId="0" borderId="0"/>
    <xf numFmtId="165" fontId="5" fillId="0" borderId="0" applyFont="0" applyFill="0" applyBorder="0" applyAlignment="0" applyProtection="0"/>
    <xf numFmtId="0" fontId="20" fillId="0" borderId="0"/>
    <xf numFmtId="165" fontId="5" fillId="0" borderId="0" applyFont="0" applyFill="0" applyBorder="0" applyAlignment="0" applyProtection="0"/>
    <xf numFmtId="0" fontId="49" fillId="0" borderId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164" fontId="43" fillId="0" borderId="0" applyFont="0" applyFill="0" applyBorder="0" applyAlignment="0" applyProtection="0">
      <alignment vertical="center"/>
    </xf>
    <xf numFmtId="0" fontId="1" fillId="0" borderId="0"/>
    <xf numFmtId="4" fontId="52" fillId="0" borderId="0"/>
    <xf numFmtId="171" fontId="3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3" fillId="0" borderId="0">
      <alignment vertical="center"/>
    </xf>
    <xf numFmtId="0" fontId="3" fillId="0" borderId="0"/>
    <xf numFmtId="0" fontId="54" fillId="0" borderId="0"/>
    <xf numFmtId="0" fontId="11" fillId="7" borderId="0"/>
    <xf numFmtId="0" fontId="49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49" fillId="0" borderId="0"/>
    <xf numFmtId="165" fontId="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Alignment="1">
      <alignment horizontal="centerContinuous" vertical="center"/>
    </xf>
    <xf numFmtId="0" fontId="26" fillId="0" borderId="0" xfId="3" applyFont="1" applyAlignment="1">
      <alignment horizontal="centerContinuous" vertical="center"/>
    </xf>
    <xf numFmtId="0" fontId="27" fillId="0" borderId="0" xfId="3" applyFont="1" applyAlignment="1">
      <alignment horizontal="centerContinuous" vertical="center"/>
    </xf>
    <xf numFmtId="0" fontId="28" fillId="0" borderId="0" xfId="3" applyFont="1" applyAlignment="1">
      <alignment horizontal="left" vertical="center"/>
    </xf>
    <xf numFmtId="170" fontId="30" fillId="0" borderId="0" xfId="1" applyNumberFormat="1" applyFont="1" applyFill="1" applyBorder="1" applyAlignment="1">
      <alignment vertical="center"/>
    </xf>
    <xf numFmtId="0" fontId="29" fillId="4" borderId="0" xfId="3" applyFont="1" applyFill="1" applyAlignment="1">
      <alignment vertical="center"/>
    </xf>
    <xf numFmtId="0" fontId="6" fillId="4" borderId="0" xfId="3" applyFont="1" applyFill="1" applyAlignment="1">
      <alignment horizontal="centerContinuous" vertical="center"/>
    </xf>
    <xf numFmtId="0" fontId="31" fillId="0" borderId="0" xfId="3" applyFont="1" applyAlignment="1">
      <alignment horizontal="centerContinuous" vertical="center"/>
    </xf>
    <xf numFmtId="0" fontId="32" fillId="4" borderId="0" xfId="7" applyFont="1" applyFill="1" applyAlignment="1">
      <alignment horizontal="left" vertical="center"/>
    </xf>
    <xf numFmtId="0" fontId="8" fillId="4" borderId="0" xfId="7" applyFont="1" applyFill="1" applyAlignment="1">
      <alignment vertical="center"/>
    </xf>
    <xf numFmtId="0" fontId="33" fillId="0" borderId="0" xfId="3" applyFont="1" applyAlignment="1">
      <alignment horizontal="center" vertical="center"/>
    </xf>
    <xf numFmtId="0" fontId="22" fillId="4" borderId="0" xfId="3" applyFont="1" applyFill="1" applyAlignment="1">
      <alignment vertical="center"/>
    </xf>
    <xf numFmtId="170" fontId="37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5" fillId="4" borderId="0" xfId="6" applyFont="1" applyFill="1" applyAlignment="1">
      <alignment horizontal="center" vertical="center" wrapText="1"/>
    </xf>
    <xf numFmtId="0" fontId="0" fillId="4" borderId="0" xfId="0" applyFill="1"/>
    <xf numFmtId="0" fontId="32" fillId="5" borderId="5" xfId="7" applyFont="1" applyFill="1" applyBorder="1" applyAlignment="1">
      <alignment horizontal="center" vertical="center" wrapText="1"/>
    </xf>
    <xf numFmtId="169" fontId="21" fillId="4" borderId="4" xfId="6" applyNumberFormat="1" applyFont="1" applyFill="1" applyBorder="1" applyAlignment="1">
      <alignment horizontal="center" vertical="center"/>
    </xf>
    <xf numFmtId="0" fontId="9" fillId="2" borderId="6" xfId="6" applyFont="1" applyFill="1" applyBorder="1" applyAlignment="1">
      <alignment horizontal="center" vertical="center"/>
    </xf>
    <xf numFmtId="0" fontId="40" fillId="4" borderId="0" xfId="6" applyFont="1" applyFill="1" applyAlignment="1">
      <alignment horizontal="center" vertical="center" wrapText="1"/>
    </xf>
    <xf numFmtId="0" fontId="2" fillId="4" borderId="0" xfId="0" applyFont="1" applyFill="1"/>
    <xf numFmtId="0" fontId="41" fillId="4" borderId="0" xfId="6" applyFont="1" applyFill="1" applyAlignment="1">
      <alignment vertical="center"/>
    </xf>
    <xf numFmtId="0" fontId="24" fillId="4" borderId="0" xfId="6" applyFont="1" applyFill="1" applyAlignment="1">
      <alignment vertical="center"/>
    </xf>
    <xf numFmtId="0" fontId="32" fillId="5" borderId="0" xfId="7" applyFont="1" applyFill="1" applyAlignment="1">
      <alignment horizontal="center" vertical="center" wrapText="1"/>
    </xf>
    <xf numFmtId="9" fontId="21" fillId="4" borderId="4" xfId="2" applyFont="1" applyFill="1" applyBorder="1" applyAlignment="1">
      <alignment horizontal="center" vertical="center"/>
    </xf>
    <xf numFmtId="42" fontId="17" fillId="0" borderId="0" xfId="12" applyFont="1" applyFill="1" applyBorder="1" applyAlignment="1">
      <alignment horizontal="center" vertical="center"/>
    </xf>
    <xf numFmtId="170" fontId="2" fillId="4" borderId="0" xfId="8" applyNumberFormat="1" applyFont="1" applyFill="1"/>
    <xf numFmtId="0" fontId="29" fillId="0" borderId="0" xfId="3" applyFont="1" applyAlignment="1">
      <alignment horizontal="centerContinuous" vertical="center"/>
    </xf>
    <xf numFmtId="0" fontId="57" fillId="0" borderId="0" xfId="3" applyFont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 wrapText="1" shrinkToFit="1"/>
    </xf>
    <xf numFmtId="166" fontId="35" fillId="6" borderId="5" xfId="7" applyNumberFormat="1" applyFont="1" applyFill="1" applyBorder="1" applyAlignment="1">
      <alignment horizontal="center" vertical="center" wrapText="1"/>
    </xf>
    <xf numFmtId="0" fontId="21" fillId="0" borderId="0" xfId="3" applyFont="1" applyAlignment="1">
      <alignment horizontal="center" vertical="center"/>
    </xf>
    <xf numFmtId="0" fontId="9" fillId="2" borderId="5" xfId="3" applyFont="1" applyFill="1" applyBorder="1" applyAlignment="1">
      <alignment horizontal="centerContinuous" vertical="center"/>
    </xf>
    <xf numFmtId="166" fontId="35" fillId="6" borderId="5" xfId="7" applyNumberFormat="1" applyFont="1" applyFill="1" applyBorder="1" applyAlignment="1">
      <alignment vertical="center" wrapText="1"/>
    </xf>
    <xf numFmtId="170" fontId="17" fillId="0" borderId="0" xfId="8" applyNumberFormat="1" applyFont="1" applyFill="1" applyBorder="1" applyAlignment="1">
      <alignment horizontal="center" vertical="center"/>
    </xf>
    <xf numFmtId="0" fontId="34" fillId="0" borderId="7" xfId="0" applyFont="1" applyBorder="1"/>
    <xf numFmtId="0" fontId="18" fillId="0" borderId="4" xfId="3" applyFont="1" applyBorder="1" applyAlignment="1">
      <alignment vertical="center"/>
    </xf>
    <xf numFmtId="0" fontId="17" fillId="0" borderId="0" xfId="3" applyFont="1" applyAlignment="1">
      <alignment vertical="center"/>
    </xf>
    <xf numFmtId="3" fontId="17" fillId="4" borderId="0" xfId="3" applyNumberFormat="1" applyFont="1" applyFill="1" applyAlignment="1">
      <alignment horizontal="center" vertical="center"/>
    </xf>
    <xf numFmtId="169" fontId="21" fillId="0" borderId="4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vertical="center"/>
    </xf>
    <xf numFmtId="169" fontId="21" fillId="0" borderId="3" xfId="3" applyNumberFormat="1" applyFont="1" applyBorder="1" applyAlignment="1">
      <alignment horizontal="center" vertical="center"/>
    </xf>
    <xf numFmtId="169" fontId="21" fillId="0" borderId="0" xfId="3" applyNumberFormat="1" applyFont="1" applyAlignment="1">
      <alignment horizontal="center" vertical="center"/>
    </xf>
    <xf numFmtId="0" fontId="8" fillId="5" borderId="0" xfId="7" applyFont="1" applyFill="1" applyAlignment="1">
      <alignment vertical="center"/>
    </xf>
    <xf numFmtId="9" fontId="21" fillId="0" borderId="3" xfId="2" applyFont="1" applyBorder="1" applyAlignment="1">
      <alignment horizontal="center" vertical="center"/>
    </xf>
    <xf numFmtId="170" fontId="48" fillId="4" borderId="0" xfId="1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7" fillId="0" borderId="3" xfId="3" applyFont="1" applyBorder="1" applyAlignment="1">
      <alignment horizontal="left" vertical="center"/>
    </xf>
    <xf numFmtId="168" fontId="17" fillId="0" borderId="3" xfId="3" applyNumberFormat="1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169" fontId="17" fillId="0" borderId="3" xfId="3" applyNumberFormat="1" applyFont="1" applyBorder="1" applyAlignment="1">
      <alignment horizontal="center" vertical="center"/>
    </xf>
    <xf numFmtId="0" fontId="55" fillId="0" borderId="0" xfId="3" applyFont="1" applyAlignment="1">
      <alignment vertical="center"/>
    </xf>
    <xf numFmtId="0" fontId="28" fillId="0" borderId="0" xfId="3" applyFont="1" applyAlignment="1">
      <alignment horizontal="centerContinuous" vertical="center"/>
    </xf>
    <xf numFmtId="0" fontId="32" fillId="0" borderId="0" xfId="7" applyFont="1" applyAlignment="1">
      <alignment vertical="center"/>
    </xf>
    <xf numFmtId="0" fontId="32" fillId="0" borderId="0" xfId="7" applyFont="1" applyAlignment="1">
      <alignment horizontal="left" vertical="center"/>
    </xf>
    <xf numFmtId="3" fontId="38" fillId="0" borderId="0" xfId="3" applyNumberFormat="1" applyFont="1" applyAlignment="1">
      <alignment horizontal="left" vertical="center"/>
    </xf>
    <xf numFmtId="0" fontId="36" fillId="0" borderId="0" xfId="3" applyFont="1" applyAlignment="1">
      <alignment horizontal="left" vertical="center"/>
    </xf>
    <xf numFmtId="0" fontId="39" fillId="0" borderId="0" xfId="3" applyFont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3" fontId="18" fillId="0" borderId="4" xfId="3" applyNumberFormat="1" applyFont="1" applyBorder="1" applyAlignment="1">
      <alignment horizontal="center" vertical="center"/>
    </xf>
    <xf numFmtId="0" fontId="58" fillId="2" borderId="1" xfId="3" applyFont="1" applyFill="1" applyBorder="1" applyAlignment="1">
      <alignment horizontal="center" vertical="center" textRotation="90" wrapText="1"/>
    </xf>
    <xf numFmtId="3" fontId="17" fillId="0" borderId="3" xfId="3" applyNumberFormat="1" applyFont="1" applyBorder="1" applyAlignment="1">
      <alignment horizontal="center" vertical="center"/>
    </xf>
    <xf numFmtId="3" fontId="38" fillId="4" borderId="0" xfId="3" applyNumberFormat="1" applyFont="1" applyFill="1" applyAlignment="1">
      <alignment horizontal="center" vertical="center"/>
    </xf>
    <xf numFmtId="0" fontId="18" fillId="0" borderId="0" xfId="3" applyFont="1" applyAlignment="1">
      <alignment vertical="center"/>
    </xf>
    <xf numFmtId="9" fontId="21" fillId="0" borderId="0" xfId="2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7" fillId="0" borderId="0" xfId="3" applyFont="1" applyAlignment="1">
      <alignment horizontal="left" vertical="center"/>
    </xf>
    <xf numFmtId="168" fontId="17" fillId="0" borderId="0" xfId="3" applyNumberFormat="1" applyFont="1" applyAlignment="1">
      <alignment horizontal="center" vertical="center"/>
    </xf>
    <xf numFmtId="3" fontId="17" fillId="0" borderId="0" xfId="3" applyNumberFormat="1" applyFont="1" applyAlignment="1">
      <alignment horizontal="center" vertical="center"/>
    </xf>
    <xf numFmtId="169" fontId="17" fillId="0" borderId="0" xfId="3" applyNumberFormat="1" applyFont="1" applyAlignment="1">
      <alignment horizontal="center" vertical="center"/>
    </xf>
    <xf numFmtId="169" fontId="3" fillId="0" borderId="0" xfId="3" applyNumberFormat="1" applyAlignment="1">
      <alignment vertical="center"/>
    </xf>
    <xf numFmtId="3" fontId="18" fillId="0" borderId="0" xfId="3" applyNumberFormat="1" applyFont="1" applyAlignment="1">
      <alignment horizontal="center" vertical="center"/>
    </xf>
    <xf numFmtId="0" fontId="20" fillId="0" borderId="0" xfId="3" applyFont="1" applyAlignment="1">
      <alignment vertical="center"/>
    </xf>
    <xf numFmtId="0" fontId="10" fillId="2" borderId="8" xfId="3" applyFont="1" applyFill="1" applyBorder="1" applyAlignment="1">
      <alignment horizontal="center" vertical="center" wrapText="1" shrinkToFit="1"/>
    </xf>
    <xf numFmtId="0" fontId="10" fillId="2" borderId="8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 wrapText="1"/>
    </xf>
    <xf numFmtId="0" fontId="60" fillId="2" borderId="8" xfId="3" applyFont="1" applyFill="1" applyBorder="1" applyAlignment="1">
      <alignment horizontal="center" vertical="center" wrapText="1" shrinkToFit="1"/>
    </xf>
    <xf numFmtId="0" fontId="61" fillId="2" borderId="1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 wrapText="1" shrinkToFit="1"/>
    </xf>
    <xf numFmtId="0" fontId="10" fillId="2" borderId="0" xfId="3" applyFont="1" applyFill="1" applyAlignment="1">
      <alignment horizontal="center" vertical="center" wrapText="1" shrinkToFit="1"/>
    </xf>
    <xf numFmtId="0" fontId="61" fillId="2" borderId="2" xfId="3" applyFont="1" applyFill="1" applyBorder="1" applyAlignment="1">
      <alignment horizontal="center" vertical="center" wrapText="1" shrinkToFit="1"/>
    </xf>
    <xf numFmtId="0" fontId="62" fillId="0" borderId="0" xfId="3" applyFont="1" applyAlignment="1">
      <alignment vertical="center"/>
    </xf>
    <xf numFmtId="172" fontId="17" fillId="0" borderId="3" xfId="3" applyNumberFormat="1" applyFont="1" applyBorder="1" applyAlignment="1">
      <alignment horizontal="center" vertical="center"/>
    </xf>
    <xf numFmtId="169" fontId="0" fillId="4" borderId="0" xfId="0" applyNumberFormat="1" applyFill="1"/>
    <xf numFmtId="0" fontId="17" fillId="0" borderId="0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169" fontId="21" fillId="0" borderId="0" xfId="3" applyNumberFormat="1" applyFont="1" applyBorder="1" applyAlignment="1">
      <alignment horizontal="center" vertical="center"/>
    </xf>
    <xf numFmtId="0" fontId="34" fillId="8" borderId="7" xfId="0" applyFont="1" applyFill="1" applyBorder="1"/>
    <xf numFmtId="169" fontId="21" fillId="8" borderId="4" xfId="6" applyNumberFormat="1" applyFont="1" applyFill="1" applyBorder="1" applyAlignment="1">
      <alignment horizontal="center" vertical="center"/>
    </xf>
    <xf numFmtId="0" fontId="32" fillId="5" borderId="0" xfId="7" applyFont="1" applyFill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29" fillId="4" borderId="0" xfId="3" applyFont="1" applyFill="1" applyAlignment="1">
      <alignment horizontal="center" vertical="center"/>
    </xf>
    <xf numFmtId="0" fontId="41" fillId="4" borderId="0" xfId="6" applyFont="1" applyFill="1" applyAlignment="1">
      <alignment horizontal="center" vertical="center"/>
    </xf>
  </cellXfs>
  <cellStyles count="111">
    <cellStyle name="Comma [0] 2" xfId="19" xr:uid="{1501E0A8-48E5-48D1-B6EC-CF536E76664C}"/>
    <cellStyle name="Comma [0]_Ind Demand &amp; Competitiveness'050618" xfId="26" xr:uid="{DBA65E78-3C02-4A4B-9F2B-504EF90B904D}"/>
    <cellStyle name="Hipervínculo 2" xfId="53" xr:uid="{483FBB2F-C72B-4B89-B3D0-398E73AE78A6}"/>
    <cellStyle name="Hipervínculo 3" xfId="103" xr:uid="{DD48927D-EC60-45E8-B96B-00D0841623A8}"/>
    <cellStyle name="Millares" xfId="1" builtinId="3"/>
    <cellStyle name="Millares [0] 2" xfId="44" xr:uid="{2D6C184C-F146-412C-A8B3-F410F8CBE890}"/>
    <cellStyle name="Millares [0] 3" xfId="100" xr:uid="{5845DC06-C804-47E4-B971-095FC2CEFE3E}"/>
    <cellStyle name="Millares [0] 4" xfId="105" xr:uid="{6E62AC95-2897-4B90-8E81-FB0D6C1E4E4F}"/>
    <cellStyle name="Millares [0] 5" xfId="14" xr:uid="{8C3810AA-86A1-46BC-8E19-6DC311C5D304}"/>
    <cellStyle name="Millares 10" xfId="106" xr:uid="{00742703-F59D-40F5-838B-2810D69D459A}"/>
    <cellStyle name="Millares 10 10" xfId="8" xr:uid="{00000000-0005-0000-0000-000001000000}"/>
    <cellStyle name="Millares 10 10 2" xfId="38" xr:uid="{8AF77985-3316-4741-9FF7-06711B0491D6}"/>
    <cellStyle name="Millares 10 10 2 2" xfId="74" xr:uid="{B2DEEBBB-0223-4F78-B20C-EE800D68D749}"/>
    <cellStyle name="Millares 10 10 3" xfId="83" xr:uid="{5C20EF84-6725-44BE-A2A3-D68295E10E96}"/>
    <cellStyle name="Millares 10 10 4" xfId="63" xr:uid="{682C3A0F-C8E8-4197-92A8-C0D01DB11A08}"/>
    <cellStyle name="Millares 2" xfId="5" xr:uid="{00000000-0005-0000-0000-000002000000}"/>
    <cellStyle name="Millares 2 2" xfId="37" xr:uid="{D2964A0F-8AA3-4CA8-B174-A40D0399654F}"/>
    <cellStyle name="Millares 2 3" xfId="82" xr:uid="{BED047DF-DB22-4E15-8D2B-3CF76853D1D4}"/>
    <cellStyle name="Millares 2 4" xfId="88" xr:uid="{41A28B88-EF6A-4339-B92F-8A3F05CC424E}"/>
    <cellStyle name="Millares 2 5" xfId="94" xr:uid="{0ECC3AD2-B77D-4669-8A5C-2377EDF4F8EB}"/>
    <cellStyle name="Millares 23" xfId="97" xr:uid="{602D2565-139A-4956-B5CD-BBB0BD272F95}"/>
    <cellStyle name="Millares 3" xfId="31" xr:uid="{37E1710B-A2D5-4690-AD32-E907DBCF90D5}"/>
    <cellStyle name="Millares 3 2" xfId="79" xr:uid="{6078DCA2-83DC-48D6-9231-DBEB5A7224C6}"/>
    <cellStyle name="Millares 4" xfId="43" xr:uid="{BA28AD2D-913D-48D5-A0C4-309B884E7DE4}"/>
    <cellStyle name="Millares 5" xfId="49" xr:uid="{E37BE993-E8ED-43DA-8C59-01CD3686190A}"/>
    <cellStyle name="Millares 6" xfId="47" xr:uid="{34813249-0ABB-4A57-B98F-9D30CDF6CAD7}"/>
    <cellStyle name="Millares 66" xfId="33" xr:uid="{0D20E2E2-0D37-4F95-9AE3-AF58B133C3E4}"/>
    <cellStyle name="Millares 66 2" xfId="54" xr:uid="{BCED6B5B-96CD-40D3-997A-09B9E24AFD11}"/>
    <cellStyle name="Millares 7" xfId="78" xr:uid="{6D8E23A2-BDFD-4CDE-9A02-5986B09C382C}"/>
    <cellStyle name="Millares 8" xfId="87" xr:uid="{46ED1A10-D5F1-43CB-A130-DD1C751A822B}"/>
    <cellStyle name="Millares 9" xfId="101" xr:uid="{55C4CDBF-29F1-4FD5-95BA-8D5BA20103AA}"/>
    <cellStyle name="Moneda [0]" xfId="12" builtinId="7"/>
    <cellStyle name="Moneda [0] 2" xfId="92" xr:uid="{2DD811CC-EBA0-400C-8539-5CB2EDFEC74E}"/>
    <cellStyle name="Moneda 2" xfId="28" xr:uid="{1573D650-CC4C-4BC9-BCC9-0813797EBED1}"/>
    <cellStyle name="Moneda 2 2" xfId="86" xr:uid="{1B6F6123-08E1-441E-A64F-256BA1905BFA}"/>
    <cellStyle name="Moneda 3" xfId="51" xr:uid="{62B56AF3-5546-4420-A88F-2490EF8D4543}"/>
    <cellStyle name="Moneda 4" xfId="41" xr:uid="{F3A6131F-2DB3-439C-A5FA-8D11361AD434}"/>
    <cellStyle name="Moneda 5" xfId="107" xr:uid="{8C1CBEEA-DC4C-4221-8FEA-6B43070C7547}"/>
    <cellStyle name="Moneda 6" xfId="55" xr:uid="{F31042BA-793E-4C80-B593-501BA88EDF02}"/>
    <cellStyle name="Moneda 7" xfId="108" xr:uid="{C4F3DECC-CA95-4EF5-BB90-A91EFE9383A9}"/>
    <cellStyle name="Moneda 8" xfId="109" xr:uid="{2A053453-9D7D-48B3-9236-8D5F53293458}"/>
    <cellStyle name="Moneda 9" xfId="110" xr:uid="{A84D0CB1-D356-4469-A149-ED3ECB0E356F}"/>
    <cellStyle name="Normal" xfId="0" builtinId="0"/>
    <cellStyle name="Normal 10" xfId="56" xr:uid="{85516553-04B5-40E1-B34A-F0955A6929F5}"/>
    <cellStyle name="Normal 10 2" xfId="77" xr:uid="{49966303-18AA-4B31-BFE7-93FDAA19B523}"/>
    <cellStyle name="Normal 10 2 2 2" xfId="61" xr:uid="{D3B9F2AA-7292-441D-AE5A-E14CA59573E4}"/>
    <cellStyle name="Normal 11" xfId="93" xr:uid="{FC9C4659-BE6A-492C-A59E-8BE1A89E40CC}"/>
    <cellStyle name="Normal 12" xfId="98" xr:uid="{D4134624-0B77-4B8C-81BA-5BBBC39D1941}"/>
    <cellStyle name="Normal 13" xfId="102" xr:uid="{CBB2B3BF-3363-4A93-9F5D-5F0E7F580DC0}"/>
    <cellStyle name="Normal 14" xfId="13" xr:uid="{67A6ED01-1A7A-450C-8CE3-BF6189200F3F}"/>
    <cellStyle name="Normal 2" xfId="25" xr:uid="{C47D72F2-AB0B-4E84-8394-FFE1254E9E39}"/>
    <cellStyle name="Normal 2 10" xfId="6" xr:uid="{00000000-0005-0000-0000-000005000000}"/>
    <cellStyle name="Normal 2 2" xfId="4" xr:uid="{00000000-0005-0000-0000-000006000000}"/>
    <cellStyle name="Normal 2 2 2" xfId="72" xr:uid="{540BC63D-6501-4FB0-A6B7-0F2B799F05EE}"/>
    <cellStyle name="Normal 2 2 3" xfId="81" xr:uid="{5AE93B13-3542-46CB-B068-1EA1DC790361}"/>
    <cellStyle name="Normal 2 2 4" xfId="64" xr:uid="{E7641A9B-6AFB-4825-A0BE-02A0E8304D97}"/>
    <cellStyle name="Normal 2 2 5" xfId="90" xr:uid="{4F255D8A-A34C-41F7-B2DC-C31AA9D8B7DC}"/>
    <cellStyle name="Normal 2 3" xfId="42" xr:uid="{F6FBE273-6FDC-4FD0-9655-F2A4C3EC607C}"/>
    <cellStyle name="Normal 2 4" xfId="50" xr:uid="{A3C54083-73F9-4036-9380-C142E8D7E4A4}"/>
    <cellStyle name="Normal 3" xfId="10" xr:uid="{00000000-0005-0000-0000-000007000000}"/>
    <cellStyle name="Normal 3 2" xfId="39" xr:uid="{DD97D4E2-BD62-41B5-BF7C-12000F8777DA}"/>
    <cellStyle name="Normal 3 2 2" xfId="73" xr:uid="{3C6A90B3-85EE-4A9E-97EB-C4E47B514A4A}"/>
    <cellStyle name="Normal 3 2 3" xfId="65" xr:uid="{B5DBECC9-A94F-4120-B32A-1E7B0E411564}"/>
    <cellStyle name="Normal 3 3" xfId="34" xr:uid="{90B4914D-690E-4821-B15F-2DE2FC973536}"/>
    <cellStyle name="Normal 3 3 2" xfId="84" xr:uid="{B2DBFC66-F1BD-44DD-B7F6-E09EB22D41F0}"/>
    <cellStyle name="Normal 3 4" xfId="45" xr:uid="{4183BB72-BB92-4540-AD86-6F8A79742CE3}"/>
    <cellStyle name="Normal 3 5" xfId="95" xr:uid="{5881319D-3C30-4FAA-8823-72065BE8BF74}"/>
    <cellStyle name="Normal 4" xfId="11" xr:uid="{00000000-0005-0000-0000-000008000000}"/>
    <cellStyle name="Normal 4 2" xfId="40" xr:uid="{592A5B84-3465-4DB9-8A07-63EBACF71BB0}"/>
    <cellStyle name="Normal 4 2 2" xfId="75" xr:uid="{7C9B9C78-DE87-4287-8B6F-5A134975B463}"/>
    <cellStyle name="Normal 4 2 3" xfId="68" xr:uid="{2A8B97CB-6694-421E-A53C-90CE859F82F0}"/>
    <cellStyle name="Normal 4 3" xfId="85" xr:uid="{37F12688-22DC-4AC0-918B-98B6ED4C8CE2}"/>
    <cellStyle name="Normal 4 4" xfId="48" xr:uid="{537E416B-72D3-49C5-800F-68C1814CF22B}"/>
    <cellStyle name="Normal 4 5" xfId="96" xr:uid="{607CA0C0-C463-45AB-AB89-C507F48D9C93}"/>
    <cellStyle name="Normal 5" xfId="32" xr:uid="{F0DB1E2B-3072-42E0-97B5-0EE2B4407701}"/>
    <cellStyle name="Normal 59" xfId="29" xr:uid="{AF3C0802-0823-4875-8F24-2E0C7FA7C391}"/>
    <cellStyle name="Normal 59 2" xfId="70" xr:uid="{28A34CC9-A055-4217-958B-DCA5963A8399}"/>
    <cellStyle name="Normal 6" xfId="35" xr:uid="{4B82AA0D-B63F-426F-96BC-9209BE3D3F01}"/>
    <cellStyle name="Normal 6 2" xfId="71" xr:uid="{BF256A2A-AA9F-471A-9FF6-EF167FA5B554}"/>
    <cellStyle name="Normal 7" xfId="3" xr:uid="{00000000-0005-0000-0000-000009000000}"/>
    <cellStyle name="Normal 8" xfId="36" xr:uid="{FC01814A-C46D-4E09-98B9-1EAD0E92DD7A}"/>
    <cellStyle name="Normal 86" xfId="46" xr:uid="{4F470589-6ED2-43B4-9D08-95EF8FA7C2C9}"/>
    <cellStyle name="Normal 9" xfId="59" xr:uid="{6C00E691-3585-40D5-AF4B-1DEFF9F909B3}"/>
    <cellStyle name="Normal_Libro2" xfId="7" xr:uid="{00000000-0005-0000-0000-00000A000000}"/>
    <cellStyle name="Porcentaje" xfId="2" builtinId="5"/>
    <cellStyle name="Porcentaje 2" xfId="27" xr:uid="{F621582D-83B2-4386-B47C-83FEF2AF6862}"/>
    <cellStyle name="Porcentaje 2 2" xfId="69" xr:uid="{5619CF84-5E7D-46FE-B9EC-E4F59F173181}"/>
    <cellStyle name="Porcentaje 2 2 2" xfId="76" xr:uid="{D7466AAA-D7F0-47C0-B90C-62BF50374AA0}"/>
    <cellStyle name="Porcentaje 2 2 3" xfId="91" xr:uid="{8CFD16BB-824E-4819-A506-03166C17D4CE}"/>
    <cellStyle name="Porcentaje 2 3" xfId="52" xr:uid="{74D9EA83-1205-490F-B2AE-478A6A85A210}"/>
    <cellStyle name="Porcentaje 2 4" xfId="89" xr:uid="{9072C00B-50F5-45E1-926E-3787C516CA45}"/>
    <cellStyle name="Porcentaje 3" xfId="9" xr:uid="{00000000-0005-0000-0000-00000C000000}"/>
    <cellStyle name="Porcentaje 4" xfId="30" xr:uid="{07833702-F634-45DB-A183-2A0BEE4246A8}"/>
    <cellStyle name="Porcentaje 4 2" xfId="80" xr:uid="{ECFB66EF-1630-4E1D-BCA8-3CF1AD62B067}"/>
    <cellStyle name="Porcentaje 5" xfId="62" xr:uid="{FF8A0269-C810-457D-A587-868B7E232DCC}"/>
    <cellStyle name="Porcentaje 6" xfId="99" xr:uid="{962CDD59-3AC0-4E3B-BCF6-A8A396509DA6}"/>
    <cellStyle name="Porcentaje 7" xfId="57" xr:uid="{2ADCE9FD-8A7B-4CF6-8026-A18F78B80EB7}"/>
    <cellStyle name="Porcentaje 8" xfId="104" xr:uid="{34430524-7F8A-41CE-838C-D9F34598D53F}"/>
    <cellStyle name="precios" xfId="60" xr:uid="{86551687-37B5-4591-A6F2-3436B63A55B4}"/>
    <cellStyle name="Standard 2" xfId="20" xr:uid="{93BDFD62-ECD4-4321-86F1-C4E252E2DFF8}"/>
    <cellStyle name="titulosTabla" xfId="67" xr:uid="{95BAB989-71B1-4C53-BE53-F0557C323721}"/>
    <cellStyle name="versiones" xfId="66" xr:uid="{50D79931-0AE3-4926-A60D-880341D0D92F}"/>
    <cellStyle name="백분율 2" xfId="17" xr:uid="{9BF5BE98-FA8B-41AF-B662-C71416399C00}"/>
    <cellStyle name="백분율 3" xfId="22" xr:uid="{98818C10-DAF0-4AEB-8DC5-14C0F6828D74}"/>
    <cellStyle name="쉼표 [0] 2" xfId="23" xr:uid="{3B7B470D-4FF3-4D78-8E68-045836E3B7D8}"/>
    <cellStyle name="쉼표 [0] 2 2" xfId="58" xr:uid="{CA0D5CBD-B30A-4CAA-948D-57FC2120A509}"/>
    <cellStyle name="표준 2" xfId="15" xr:uid="{4EFC38FC-885A-4994-9927-30D6C29FAFE0}"/>
    <cellStyle name="표준 2 2" xfId="21" xr:uid="{0DCFD5DD-3B6F-4BB1-9467-17C8C2E39B4E}"/>
    <cellStyle name="표준 3" xfId="16" xr:uid="{14AEA0A1-59E7-4463-B057-809652B2726F}"/>
    <cellStyle name="표준 4" xfId="18" xr:uid="{0F044DDA-E4CF-443B-8379-EBE6A2EA4AEC}"/>
    <cellStyle name="표준_Coupe Terracan 가격 경쟁력 검토(암만)" xfId="24" xr:uid="{C3869A41-87AE-47A9-8AAE-19AB631DC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499530</xdr:colOff>
      <xdr:row>0</xdr:row>
      <xdr:rowOff>0</xdr:rowOff>
    </xdr:from>
    <xdr:to>
      <xdr:col>24</xdr:col>
      <xdr:colOff>1011765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10584</xdr:rowOff>
    </xdr:from>
    <xdr:to>
      <xdr:col>10</xdr:col>
      <xdr:colOff>603250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10584"/>
          <a:ext cx="1661583" cy="117929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1873250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95250</xdr:rowOff>
    </xdr:from>
    <xdr:to>
      <xdr:col>9</xdr:col>
      <xdr:colOff>374786</xdr:colOff>
      <xdr:row>4</xdr:row>
      <xdr:rowOff>10584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4667" y="95250"/>
          <a:ext cx="1263786" cy="1005417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169333</xdr:colOff>
      <xdr:row>0</xdr:row>
      <xdr:rowOff>222250</xdr:rowOff>
    </xdr:from>
    <xdr:to>
      <xdr:col>2</xdr:col>
      <xdr:colOff>603249</xdr:colOff>
      <xdr:row>4</xdr:row>
      <xdr:rowOff>24440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6" y="222250"/>
          <a:ext cx="1397000" cy="892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전문품의"/>
      <sheetName val="계실5-1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MX628EX"/>
      <sheetName val="95MAKER"/>
      <sheetName val="cost"/>
      <sheetName val="BOOK1"/>
      <sheetName val="전산품의"/>
      <sheetName val="★작성양식"/>
      <sheetName val="설명"/>
      <sheetName val="Sheet5"/>
      <sheetName val="9-1차이내역"/>
      <sheetName val="____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재료율"/>
      <sheetName val="gvl"/>
      <sheetName val="간이연락"/>
      <sheetName val="B-III"/>
      <sheetName val="#REF"/>
      <sheetName val="가격표"/>
      <sheetName val="예산계획"/>
      <sheetName val="Vehicles"/>
      <sheetName val="시실누(모) "/>
      <sheetName val="현우실적"/>
      <sheetName val="1xls"/>
      <sheetName val="HP1AMLIST"/>
      <sheetName val="Car Costs"/>
      <sheetName val="TDL"/>
      <sheetName val="A-LINE"/>
      <sheetName val="실적(Q11)"/>
      <sheetName val="예산(Q11)"/>
      <sheetName val="rating"/>
      <sheetName val="경쟁실분"/>
      <sheetName val="4WD 2.0CRDI136 Comfort"/>
      <sheetName val="2WD 2.0CRDI136 Comfort"/>
      <sheetName val="2wd 2.0 classic"/>
      <sheetName val="전체현황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외주현황.wq1"/>
      <sheetName val="A-A"/>
      <sheetName val="●목차"/>
      <sheetName val="●현황"/>
      <sheetName val="0000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원본1"/>
      <sheetName val="급여"/>
      <sheetName val="마북 손익분석(CATIA)"/>
      <sheetName val="COMPAQ-LIST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  <sheetName val="Timesheet"/>
      <sheetName val="경상"/>
      <sheetName val="투자"/>
      <sheetName val="2_대외공문1"/>
      <sheetName val="내수1_8GL1"/>
      <sheetName val="PC_Master_List1"/>
      <sheetName val="계산_DATA_입력1"/>
      <sheetName val="상세_계산_내역1"/>
      <sheetName val="Sheet1_(2)1"/>
      <sheetName val="4WD_2_0CRDI136_Comfort1"/>
      <sheetName val="2WD_2_0CRDI136_Comfort1"/>
      <sheetName val="2wd_2_0_classic1"/>
      <sheetName val="Car_Costs1"/>
      <sheetName val="시실누(모)_1"/>
      <sheetName val="마북_손익분석(CATIA)"/>
      <sheetName val="외주현황_wq1"/>
      <sheetName val="Listas_y_Nombres_(DON'T_TOUCH)"/>
      <sheetName val="실DATA_"/>
      <sheetName val="list_price"/>
      <sheetName val="CAUDIT"/>
      <sheetName val="기안"/>
      <sheetName val="#REF!"/>
      <sheetName val="Claim이력_내수내자"/>
      <sheetName val="작업명"/>
      <sheetName val="BP Rates"/>
      <sheetName val="PILOT품"/>
      <sheetName val="M96현황-동아"/>
      <sheetName val="품의양"/>
      <sheetName val="MCT6"/>
      <sheetName val="내역서"/>
      <sheetName val="TEAM하반기 계획 (2)"/>
      <sheetName val="EQﾏ､HQﾏ-GA18DE"/>
      <sheetName val="시산표"/>
      <sheetName val="2월급여"/>
      <sheetName val="5월상여"/>
      <sheetName val="1-5-2"/>
      <sheetName val="원재료출고수량"/>
      <sheetName val="차종별"/>
      <sheetName val="차량(구)"/>
      <sheetName val="PL"/>
      <sheetName val="BRAKE"/>
      <sheetName val="969910( R)"/>
      <sheetName val="차수"/>
      <sheetName val="BM_NEW2"/>
      <sheetName val="군산공장추가구매"/>
      <sheetName val="Sheet2"/>
      <sheetName val="수출가격"/>
      <sheetName val="FO원단위"/>
      <sheetName val="금형품의서"/>
      <sheetName val="BP_Rates"/>
      <sheetName val="평가기준"/>
      <sheetName val="712"/>
      <sheetName val="A-100전제"/>
      <sheetName val="시설투자"/>
      <sheetName val="첨부1"/>
      <sheetName val="96원가"/>
      <sheetName val="진행 DATA (2)"/>
      <sheetName val="GK차체EO-CUT전"/>
      <sheetName val="계산program"/>
      <sheetName val="이력"/>
      <sheetName val="세부추진"/>
      <sheetName val="주행"/>
      <sheetName val="사양서표지"/>
      <sheetName val="부문손익"/>
      <sheetName val="MIJIBI"/>
      <sheetName val="MC&amp;다변화"/>
      <sheetName val="첨부5"/>
      <sheetName val="5.WIRE적용LIST"/>
      <sheetName val="MAIN"/>
      <sheetName val="ENG"/>
      <sheetName val="CONT"/>
      <sheetName val="수주단가"/>
      <sheetName val="카메라"/>
      <sheetName val="표지★"/>
      <sheetName val="BASE"/>
      <sheetName val="계산DATA입력"/>
      <sheetName val="SOURCE"/>
      <sheetName val="SUB"/>
      <sheetName val="PAKAGE4362"/>
      <sheetName val="세목별"/>
      <sheetName val="PP%계산"/>
      <sheetName val="원본"/>
      <sheetName val="JT3.0견적-구1"/>
      <sheetName val="PPV"/>
      <sheetName val="Total"/>
      <sheetName val="SPT"/>
      <sheetName val="대외공묘"/>
      <sheetName val="I9176"/>
      <sheetName val="1차견적2차국산화비교"/>
      <sheetName val="6월추가불출"/>
      <sheetName val="96연구소인건비"/>
      <sheetName val="97계획(96.11"/>
      <sheetName val="1.변경범위"/>
      <sheetName val="투자-국내2"/>
      <sheetName val="B"/>
      <sheetName val="ROUTES"/>
      <sheetName val="石油類"/>
      <sheetName val="문서처리전"/>
      <sheetName val="58731-M2001(2)"/>
      <sheetName val="CF갑지"/>
      <sheetName val="XD4DR"/>
      <sheetName val="외주현황_wq11"/>
      <sheetName val="실DATA_1"/>
      <sheetName val="list_price1"/>
      <sheetName val="1"/>
      <sheetName val="2-2. 구체자재 직도보급현황"/>
      <sheetName val="1.Plan Summary"/>
      <sheetName val="Master"/>
      <sheetName val="참고"/>
      <sheetName val="118.세금과공과"/>
      <sheetName val="108.수선비"/>
      <sheetName val="61 210 289"/>
      <sheetName val="Macro3"/>
      <sheetName val="국가DATA"/>
      <sheetName val="W-현원가"/>
      <sheetName val="생산계획(참조)"/>
      <sheetName val="比모듈조립비"/>
      <sheetName val="세금코드"/>
      <sheetName val="지급조건"/>
      <sheetName val="見積書"/>
      <sheetName val="資料"/>
      <sheetName val="경영현황"/>
      <sheetName val="FACTOR"/>
      <sheetName val="75114-8D000"/>
      <sheetName val="LJM"/>
      <sheetName val="ss"/>
      <sheetName val="#5"/>
      <sheetName val="낙찰가비교"/>
      <sheetName val="신규DEP"/>
      <sheetName val="Summary"/>
      <sheetName val="퇴충수정"/>
      <sheetName val="MPL 技連"/>
      <sheetName val="342E BLOCK"/>
      <sheetName val="RADout_BIC水流量10L_min (水温低下)"/>
      <sheetName val="基本情報"/>
      <sheetName val="리오비용"/>
      <sheetName val="상용보강"/>
      <sheetName val="원단위 1계 2계"/>
      <sheetName val="제조원가"/>
      <sheetName val="재고대수"/>
      <sheetName val="영비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  <sheetName val="Sheet2"/>
      <sheetName val="상용_mp"/>
      <sheetName val="이력"/>
      <sheetName val="FUEL_CHART"/>
      <sheetName val="분납 2"/>
      <sheetName val="세목별"/>
      <sheetName val="재질단가"/>
      <sheetName val="실DATA "/>
      <sheetName val="BND"/>
      <sheetName val="125PIECE"/>
      <sheetName val="Value "/>
      <sheetName val="생산전망"/>
      <sheetName val="3.일반사상"/>
      <sheetName val="일괄인쇄"/>
      <sheetName val="단가"/>
      <sheetName val="cv"/>
      <sheetName val="1xls"/>
      <sheetName val="2월"/>
      <sheetName val="경비공통"/>
      <sheetName val="수주단가"/>
      <sheetName val="설비사양서B-1"/>
      <sheetName val="Parm"/>
      <sheetName val="DE"/>
      <sheetName val="5.WIRE적용LIST"/>
      <sheetName val="성산"/>
      <sheetName val="비품"/>
      <sheetName val="첨부2"/>
      <sheetName val="1.2내수"/>
      <sheetName val="FUEL FILLER"/>
      <sheetName val="hmsim"/>
      <sheetName val="IO LIST"/>
      <sheetName val="단가표"/>
      <sheetName val="TABLE DB"/>
      <sheetName val="쌍용 data base"/>
      <sheetName val="금액내역서"/>
      <sheetName val="2_대외공문2"/>
      <sheetName val="drop down menu"/>
      <sheetName val="ﾁｮｺ停回数"/>
      <sheetName val="ﾁｮｺ停時間"/>
      <sheetName val="Ford Trends"/>
      <sheetName val="정산"/>
      <sheetName val="공용라이온-2"/>
      <sheetName val="Control Stock"/>
      <sheetName val="Arribos"/>
      <sheetName val="Wholesale"/>
      <sheetName val="Hoja1"/>
      <sheetName val="VIN"/>
      <sheetName val="Hoja3"/>
      <sheetName val="Hoja2"/>
      <sheetName val="Hoja4"/>
      <sheetName val="Hoja5"/>
      <sheetName val="Hoja7"/>
      <sheetName val="Hoja6"/>
      <sheetName val="전문품의"/>
      <sheetName val="구list"/>
      <sheetName val="대구경북"/>
      <sheetName val="월별손익현황"/>
      <sheetName val="서울서부"/>
      <sheetName val="부산경남"/>
      <sheetName val="서울동부"/>
      <sheetName val="인천경기"/>
      <sheetName val="중부본부"/>
      <sheetName val="호남본부"/>
      <sheetName val="정비부품쌍용월별"/>
      <sheetName val="정비부품대우월별"/>
      <sheetName val="XGPROD"/>
      <sheetName val="Code"/>
      <sheetName val="98종합"/>
      <sheetName val="ROLL"/>
      <sheetName val="작업표준서(OIC)"/>
      <sheetName val="BAL(이력관리)"/>
      <sheetName val="시산표"/>
      <sheetName val="2차-PROTO-(1)"/>
      <sheetName val="가동_x005f_x005f_x005f_x0002__x005f_x005f_x005f_x0000_"/>
      <sheetName val="가동_x005f_x005f_x005f_x0002_"/>
      <sheetName val="_x005f_x0000__x005f_x0000__x005f_x0000__x005f_x0000__x0"/>
      <sheetName val="원본1"/>
      <sheetName val="11"/>
      <sheetName val="냉연"/>
      <sheetName val="계획표지"/>
      <sheetName val="목차"/>
      <sheetName val="96지원계획"/>
      <sheetName val="공진청"/>
      <sheetName val="업체분류"/>
      <sheetName val="지원일정"/>
      <sheetName val="신청현황(1)"/>
      <sheetName val="신청현황(2)"/>
      <sheetName val="96지원계획 (2)"/>
      <sheetName val="96지원계획 (3)"/>
      <sheetName val="연간계획"/>
      <sheetName val="GRAPH"/>
      <sheetName val="연간효과"/>
      <sheetName val="성과종합"/>
      <sheetName val="개선종합"/>
      <sheetName val="업체지원현황"/>
      <sheetName val="GRAPH작성례"/>
      <sheetName val="연간효과사례"/>
      <sheetName val="성과작성례"/>
      <sheetName val="개선종합례"/>
      <sheetName val="지원현황사례"/>
      <sheetName val="신청공문"/>
      <sheetName val="지도신청서"/>
      <sheetName val="공문송부업체"/>
      <sheetName val="별도투자가 있을때"/>
      <sheetName val="공통"/>
      <sheetName val="SAM (2)"/>
      <sheetName val="사진"/>
      <sheetName val="장비"/>
      <sheetName val="노무"/>
      <sheetName val="P.M 별"/>
      <sheetName val="예가표"/>
      <sheetName val="물류최종8월7"/>
      <sheetName val="RS#39000비교"/>
      <sheetName val="3. BSC NC ratio"/>
      <sheetName val="매출회전"/>
      <sheetName val="1.변경범위"/>
      <sheetName val="TCA"/>
      <sheetName val="부문인원3"/>
      <sheetName val="잉여처분"/>
      <sheetName val="6.1 Data"/>
      <sheetName val="MCT6"/>
      <sheetName val="主要成果指标管理 "/>
      <sheetName val="主要成果指标管理4"/>
      <sheetName val="이연배부"/>
      <sheetName val="추이도"/>
      <sheetName val="업체평가"/>
      <sheetName val="첨부4.3D기술평가서"/>
      <sheetName val="Invest"/>
      <sheetName val="N719(NC)"/>
      <sheetName val="20-Astra"/>
      <sheetName val="Export用"/>
      <sheetName val="S1"/>
      <sheetName val="S2"/>
      <sheetName val="S3"/>
      <sheetName val="S4"/>
      <sheetName val="S5"/>
      <sheetName val="S6"/>
      <sheetName val="EX"/>
      <sheetName val="Console"/>
      <sheetName val="Part"/>
      <sheetName val="Miscellaneous Breakdown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  <sheetName val="LP 10-19"/>
      <sheetName val="Comisiones 10-19"/>
      <sheetName val="Bonos BV 10-19 Retail"/>
      <sheetName val="LP 10 con Códigos"/>
      <sheetName val="Comparación con LP anterior"/>
      <sheetName val="Base LP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M1"/>
        </row>
      </sheetData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68"/>
  <sheetViews>
    <sheetView showGridLines="0" tabSelected="1" zoomScale="80" zoomScaleNormal="8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A6" sqref="A6"/>
    </sheetView>
  </sheetViews>
  <sheetFormatPr baseColWidth="10" defaultColWidth="14.7109375" defaultRowHeight="13.5"/>
  <cols>
    <col min="1" max="1" width="3.5703125" style="25" customWidth="1"/>
    <col min="2" max="2" width="46.42578125" style="25" customWidth="1"/>
    <col min="3" max="3" width="8.7109375" style="7" customWidth="1"/>
    <col min="4" max="4" width="8.7109375" style="27" customWidth="1"/>
    <col min="5" max="7" width="8.7109375" style="28" customWidth="1"/>
    <col min="8" max="12" width="8.7109375" style="26" customWidth="1"/>
    <col min="13" max="13" width="8.7109375" style="18" customWidth="1"/>
    <col min="14" max="14" width="8.7109375" style="19" customWidth="1"/>
    <col min="15" max="15" width="14.28515625" style="26" customWidth="1"/>
    <col min="16" max="16" width="8.7109375" style="26" customWidth="1"/>
    <col min="17" max="24" width="8.7109375" style="19" customWidth="1"/>
    <col min="25" max="25" width="15.28515625" style="19" customWidth="1"/>
    <col min="26" max="26" width="2" style="21" customWidth="1"/>
    <col min="27" max="16384" width="14.7109375" style="21"/>
  </cols>
  <sheetData>
    <row r="1" spans="1:25" s="2" customFormat="1" ht="52.5" customHeight="1">
      <c r="A1" s="1"/>
      <c r="B1" s="1"/>
      <c r="C1" s="1"/>
      <c r="D1" s="1"/>
      <c r="G1" s="3"/>
      <c r="H1" s="3"/>
      <c r="I1" s="2" t="s">
        <v>195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5" customFormat="1" ht="21.75" customHeight="1">
      <c r="A2" s="4"/>
      <c r="B2" s="4"/>
      <c r="C2" s="4"/>
      <c r="D2" s="4"/>
      <c r="E2" s="4"/>
      <c r="H2" s="4"/>
      <c r="J2" s="6" t="s">
        <v>194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5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13" customFormat="1" ht="87" customHeight="1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55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3" t="s">
        <v>54</v>
      </c>
      <c r="T6" s="9" t="s">
        <v>16</v>
      </c>
      <c r="U6" s="9" t="s">
        <v>85</v>
      </c>
      <c r="V6" s="9" t="s">
        <v>17</v>
      </c>
      <c r="W6" s="9" t="s">
        <v>18</v>
      </c>
      <c r="X6" s="11" t="s">
        <v>19</v>
      </c>
      <c r="Y6" s="12" t="s">
        <v>35</v>
      </c>
    </row>
    <row r="7" spans="1:25" ht="6" customHeight="1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Y7" s="20"/>
    </row>
    <row r="8" spans="1:25" s="13" customFormat="1" ht="15.75">
      <c r="A8" s="14"/>
      <c r="B8" s="8" t="s">
        <v>60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77"/>
      <c r="Y8" s="12"/>
    </row>
    <row r="9" spans="1:25" s="24" customFormat="1" ht="15" customHeight="1">
      <c r="A9" s="80">
        <v>1</v>
      </c>
      <c r="B9" s="78" t="s">
        <v>61</v>
      </c>
      <c r="C9" s="79" t="s">
        <v>26</v>
      </c>
      <c r="D9" s="91" t="s">
        <v>46</v>
      </c>
      <c r="E9" s="92">
        <v>1200</v>
      </c>
      <c r="F9" s="91">
        <v>82</v>
      </c>
      <c r="G9" s="91">
        <v>2</v>
      </c>
      <c r="H9" s="91" t="s">
        <v>27</v>
      </c>
      <c r="I9" s="91" t="s">
        <v>56</v>
      </c>
      <c r="J9" s="91" t="s">
        <v>28</v>
      </c>
      <c r="K9" s="91" t="s">
        <v>27</v>
      </c>
      <c r="L9" s="91" t="s">
        <v>27</v>
      </c>
      <c r="M9" s="91" t="s">
        <v>27</v>
      </c>
      <c r="N9" s="80"/>
      <c r="O9" s="81" t="s">
        <v>39</v>
      </c>
      <c r="P9" s="81" t="s">
        <v>50</v>
      </c>
      <c r="Q9" s="80" t="s">
        <v>27</v>
      </c>
      <c r="R9" s="91"/>
      <c r="S9" s="81" t="s">
        <v>29</v>
      </c>
      <c r="T9" s="91" t="s">
        <v>33</v>
      </c>
      <c r="U9" s="91" t="s">
        <v>84</v>
      </c>
      <c r="V9" s="91"/>
      <c r="W9" s="91"/>
      <c r="X9" s="91" t="s">
        <v>47</v>
      </c>
      <c r="Y9" s="82">
        <f>VLOOKUP(B9,'Bonos BV LPF 12-2022'!B:J,9,0)</f>
        <v>10630500</v>
      </c>
    </row>
    <row r="10" spans="1:25" s="24" customFormat="1" ht="15" customHeight="1">
      <c r="A10" s="80">
        <v>2</v>
      </c>
      <c r="B10" s="78" t="s">
        <v>63</v>
      </c>
      <c r="C10" s="79" t="s">
        <v>26</v>
      </c>
      <c r="D10" s="91" t="s">
        <v>46</v>
      </c>
      <c r="E10" s="92">
        <v>1200</v>
      </c>
      <c r="F10" s="91">
        <v>82</v>
      </c>
      <c r="G10" s="91">
        <v>2</v>
      </c>
      <c r="H10" s="91" t="s">
        <v>27</v>
      </c>
      <c r="I10" s="91" t="s">
        <v>57</v>
      </c>
      <c r="J10" s="91" t="s">
        <v>28</v>
      </c>
      <c r="K10" s="91" t="s">
        <v>27</v>
      </c>
      <c r="L10" s="91" t="s">
        <v>27</v>
      </c>
      <c r="M10" s="91" t="s">
        <v>27</v>
      </c>
      <c r="N10" s="80"/>
      <c r="O10" s="81" t="s">
        <v>39</v>
      </c>
      <c r="P10" s="81" t="s">
        <v>50</v>
      </c>
      <c r="Q10" s="80" t="s">
        <v>27</v>
      </c>
      <c r="R10" s="91" t="s">
        <v>67</v>
      </c>
      <c r="S10" s="81" t="s">
        <v>34</v>
      </c>
      <c r="T10" s="91" t="s">
        <v>33</v>
      </c>
      <c r="U10" s="91" t="s">
        <v>84</v>
      </c>
      <c r="V10" s="91"/>
      <c r="W10" s="91"/>
      <c r="X10" s="91" t="s">
        <v>47</v>
      </c>
      <c r="Y10" s="82">
        <f>VLOOKUP(B10,'Bonos BV LPF 12-2022'!B:J,9,0)</f>
        <v>11675500</v>
      </c>
    </row>
    <row r="11" spans="1:25" s="24" customFormat="1" ht="15" customHeight="1">
      <c r="A11" s="80">
        <v>3</v>
      </c>
      <c r="B11" s="78" t="s">
        <v>65</v>
      </c>
      <c r="C11" s="79" t="s">
        <v>26</v>
      </c>
      <c r="D11" s="91" t="s">
        <v>30</v>
      </c>
      <c r="E11" s="92">
        <v>1200</v>
      </c>
      <c r="F11" s="91">
        <v>82</v>
      </c>
      <c r="G11" s="91">
        <v>2</v>
      </c>
      <c r="H11" s="91" t="s">
        <v>27</v>
      </c>
      <c r="I11" s="91" t="s">
        <v>57</v>
      </c>
      <c r="J11" s="91" t="s">
        <v>28</v>
      </c>
      <c r="K11" s="91" t="s">
        <v>27</v>
      </c>
      <c r="L11" s="91" t="s">
        <v>27</v>
      </c>
      <c r="M11" s="91" t="s">
        <v>27</v>
      </c>
      <c r="N11" s="80"/>
      <c r="O11" s="81" t="s">
        <v>39</v>
      </c>
      <c r="P11" s="81" t="s">
        <v>50</v>
      </c>
      <c r="Q11" s="80" t="s">
        <v>27</v>
      </c>
      <c r="R11" s="91" t="s">
        <v>68</v>
      </c>
      <c r="S11" s="81" t="s">
        <v>34</v>
      </c>
      <c r="T11" s="91" t="s">
        <v>33</v>
      </c>
      <c r="U11" s="91" t="s">
        <v>84</v>
      </c>
      <c r="V11" s="91"/>
      <c r="W11" s="91"/>
      <c r="X11" s="91" t="s">
        <v>47</v>
      </c>
      <c r="Y11" s="82">
        <f>VLOOKUP(B11,'Bonos BV LPF 12-2022'!B:J,9,0)</f>
        <v>13575500</v>
      </c>
    </row>
    <row r="12" spans="1:25" s="24" customFormat="1" ht="15" customHeight="1">
      <c r="A12" s="20"/>
      <c r="B12" s="100"/>
      <c r="C12" s="101"/>
      <c r="D12" s="98"/>
      <c r="E12" s="105"/>
      <c r="F12" s="98"/>
      <c r="G12" s="98"/>
      <c r="H12" s="98"/>
      <c r="I12" s="98"/>
      <c r="J12" s="98"/>
      <c r="K12" s="98"/>
      <c r="L12" s="98"/>
      <c r="M12" s="98"/>
      <c r="N12" s="20"/>
      <c r="O12" s="20"/>
      <c r="P12" s="20"/>
      <c r="Q12" s="20"/>
      <c r="R12" s="98"/>
      <c r="S12" s="20"/>
      <c r="T12" s="98"/>
      <c r="U12" s="98"/>
      <c r="V12" s="98"/>
      <c r="W12" s="98"/>
      <c r="X12" s="98"/>
      <c r="Y12" s="103"/>
    </row>
    <row r="13" spans="1:25" s="13" customFormat="1" ht="15.75">
      <c r="A13" s="14"/>
      <c r="B13" s="8" t="s">
        <v>137</v>
      </c>
      <c r="C13" s="22"/>
      <c r="D13" s="22"/>
      <c r="E13" s="23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77"/>
      <c r="Y13" s="12"/>
    </row>
    <row r="14" spans="1:25" s="24" customFormat="1" ht="15" customHeight="1">
      <c r="A14" s="80">
        <v>4</v>
      </c>
      <c r="B14" s="78" t="s">
        <v>138</v>
      </c>
      <c r="C14" s="79" t="s">
        <v>31</v>
      </c>
      <c r="D14" s="91" t="s">
        <v>46</v>
      </c>
      <c r="E14" s="92">
        <v>1200</v>
      </c>
      <c r="F14" s="91">
        <v>82</v>
      </c>
      <c r="G14" s="91">
        <v>2</v>
      </c>
      <c r="H14" s="91" t="s">
        <v>27</v>
      </c>
      <c r="I14" s="91" t="s">
        <v>56</v>
      </c>
      <c r="J14" s="91" t="s">
        <v>28</v>
      </c>
      <c r="K14" s="91" t="s">
        <v>27</v>
      </c>
      <c r="L14" s="91" t="s">
        <v>27</v>
      </c>
      <c r="M14" s="91" t="s">
        <v>27</v>
      </c>
      <c r="N14" s="80"/>
      <c r="O14" s="81" t="s">
        <v>39</v>
      </c>
      <c r="P14" s="81" t="s">
        <v>50</v>
      </c>
      <c r="Q14" s="80"/>
      <c r="R14" s="91"/>
      <c r="S14" s="81" t="s">
        <v>29</v>
      </c>
      <c r="T14" s="91" t="s">
        <v>107</v>
      </c>
      <c r="U14" s="91" t="s">
        <v>84</v>
      </c>
      <c r="V14" s="91"/>
      <c r="W14" s="91"/>
      <c r="X14" s="91" t="s">
        <v>48</v>
      </c>
      <c r="Y14" s="82">
        <f>VLOOKUP(B14,'Bonos BV LPF 12-2022'!B:J,9,0)</f>
        <v>11675500</v>
      </c>
    </row>
    <row r="15" spans="1:25" s="24" customFormat="1" ht="15" customHeight="1">
      <c r="A15" s="80">
        <v>5</v>
      </c>
      <c r="B15" s="78" t="s">
        <v>139</v>
      </c>
      <c r="C15" s="79" t="s">
        <v>31</v>
      </c>
      <c r="D15" s="91" t="s">
        <v>46</v>
      </c>
      <c r="E15" s="92">
        <v>1200</v>
      </c>
      <c r="F15" s="91">
        <v>82</v>
      </c>
      <c r="G15" s="91">
        <v>2</v>
      </c>
      <c r="H15" s="91" t="s">
        <v>27</v>
      </c>
      <c r="I15" s="91" t="s">
        <v>57</v>
      </c>
      <c r="J15" s="91" t="s">
        <v>28</v>
      </c>
      <c r="K15" s="91" t="s">
        <v>27</v>
      </c>
      <c r="L15" s="91" t="s">
        <v>27</v>
      </c>
      <c r="M15" s="91" t="s">
        <v>27</v>
      </c>
      <c r="N15" s="80"/>
      <c r="O15" s="81" t="s">
        <v>39</v>
      </c>
      <c r="P15" s="81" t="s">
        <v>50</v>
      </c>
      <c r="Q15" s="80" t="s">
        <v>27</v>
      </c>
      <c r="R15" s="91" t="s">
        <v>68</v>
      </c>
      <c r="S15" s="81" t="s">
        <v>34</v>
      </c>
      <c r="T15" s="91" t="s">
        <v>107</v>
      </c>
      <c r="U15" s="91" t="s">
        <v>84</v>
      </c>
      <c r="V15" s="91"/>
      <c r="W15" s="91"/>
      <c r="X15" s="91" t="s">
        <v>48</v>
      </c>
      <c r="Y15" s="82">
        <f>VLOOKUP(B15,'Bonos BV LPF 12-2022'!B:J,9,0)</f>
        <v>12720500</v>
      </c>
    </row>
    <row r="16" spans="1:25" ht="15" customHeight="1">
      <c r="A16" s="14"/>
      <c r="B16" s="14"/>
      <c r="C16" s="15"/>
      <c r="D16" s="16"/>
      <c r="E16" s="16"/>
      <c r="F16" s="16"/>
      <c r="G16" s="17"/>
      <c r="H16" s="17"/>
      <c r="I16" s="17"/>
      <c r="J16" s="17"/>
      <c r="K16" s="17"/>
      <c r="L16" s="18"/>
      <c r="M16" s="19"/>
      <c r="N16" s="17"/>
      <c r="O16" s="17"/>
      <c r="P16" s="17"/>
      <c r="Q16" s="17"/>
      <c r="Y16" s="20"/>
    </row>
    <row r="17" spans="1:25" s="24" customFormat="1" ht="15" customHeight="1">
      <c r="A17" s="14"/>
      <c r="B17" s="8" t="s">
        <v>71</v>
      </c>
      <c r="C17" s="22"/>
      <c r="D17" s="22"/>
      <c r="E17" s="23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77"/>
      <c r="Y17" s="12"/>
    </row>
    <row r="18" spans="1:25" s="24" customFormat="1" ht="15" customHeight="1">
      <c r="A18" s="80">
        <v>6</v>
      </c>
      <c r="B18" s="78" t="s">
        <v>72</v>
      </c>
      <c r="C18" s="79" t="s">
        <v>31</v>
      </c>
      <c r="D18" s="91" t="s">
        <v>32</v>
      </c>
      <c r="E18" s="92">
        <v>1400</v>
      </c>
      <c r="F18" s="91">
        <v>99</v>
      </c>
      <c r="G18" s="91">
        <v>2</v>
      </c>
      <c r="H18" s="91" t="s">
        <v>27</v>
      </c>
      <c r="I18" s="91" t="s">
        <v>56</v>
      </c>
      <c r="J18" s="91" t="s">
        <v>28</v>
      </c>
      <c r="K18" s="91" t="s">
        <v>27</v>
      </c>
      <c r="L18" s="91" t="s">
        <v>27</v>
      </c>
      <c r="M18" s="80" t="s">
        <v>27</v>
      </c>
      <c r="N18" s="80"/>
      <c r="O18" s="80" t="s">
        <v>39</v>
      </c>
      <c r="P18" s="81" t="s">
        <v>52</v>
      </c>
      <c r="Q18" s="80"/>
      <c r="R18" s="91"/>
      <c r="S18" s="81" t="s">
        <v>29</v>
      </c>
      <c r="T18" s="81" t="s">
        <v>33</v>
      </c>
      <c r="U18" s="91" t="s">
        <v>86</v>
      </c>
      <c r="V18" s="81"/>
      <c r="W18" s="81"/>
      <c r="X18" s="81" t="s">
        <v>48</v>
      </c>
      <c r="Y18" s="82">
        <f>VLOOKUP(B18,'Bonos BV LPF 12-2022'!B:J,9,0)</f>
        <v>12910500</v>
      </c>
    </row>
    <row r="19" spans="1:25" s="24" customFormat="1" ht="15" customHeight="1">
      <c r="A19" s="80">
        <v>7</v>
      </c>
      <c r="B19" s="78" t="s">
        <v>74</v>
      </c>
      <c r="C19" s="79" t="s">
        <v>31</v>
      </c>
      <c r="D19" s="91" t="s">
        <v>32</v>
      </c>
      <c r="E19" s="92">
        <v>1400</v>
      </c>
      <c r="F19" s="91">
        <v>99</v>
      </c>
      <c r="G19" s="91">
        <v>2</v>
      </c>
      <c r="H19" s="91" t="s">
        <v>27</v>
      </c>
      <c r="I19" s="91" t="s">
        <v>56</v>
      </c>
      <c r="J19" s="91" t="s">
        <v>28</v>
      </c>
      <c r="K19" s="91" t="s">
        <v>27</v>
      </c>
      <c r="L19" s="91" t="s">
        <v>27</v>
      </c>
      <c r="M19" s="80" t="s">
        <v>27</v>
      </c>
      <c r="N19" s="80"/>
      <c r="O19" s="80" t="s">
        <v>39</v>
      </c>
      <c r="P19" s="81" t="s">
        <v>52</v>
      </c>
      <c r="Q19" s="80" t="s">
        <v>27</v>
      </c>
      <c r="R19" s="91" t="s">
        <v>68</v>
      </c>
      <c r="S19" s="81" t="s">
        <v>34</v>
      </c>
      <c r="T19" s="81" t="s">
        <v>33</v>
      </c>
      <c r="U19" s="91" t="s">
        <v>86</v>
      </c>
      <c r="V19" s="81"/>
      <c r="W19" s="81"/>
      <c r="X19" s="81" t="s">
        <v>48</v>
      </c>
      <c r="Y19" s="82">
        <f>VLOOKUP(B19,'Bonos BV LPF 12-2022'!B:J,9,0)</f>
        <v>13860500</v>
      </c>
    </row>
    <row r="20" spans="1:25" s="24" customFormat="1" ht="15" customHeight="1">
      <c r="A20" s="80">
        <v>8</v>
      </c>
      <c r="B20" s="78" t="s">
        <v>76</v>
      </c>
      <c r="C20" s="79" t="s">
        <v>31</v>
      </c>
      <c r="D20" s="80" t="s">
        <v>49</v>
      </c>
      <c r="E20" s="94">
        <v>1600</v>
      </c>
      <c r="F20" s="80">
        <v>121</v>
      </c>
      <c r="G20" s="80">
        <v>6</v>
      </c>
      <c r="H20" s="80" t="s">
        <v>27</v>
      </c>
      <c r="I20" s="80" t="s">
        <v>57</v>
      </c>
      <c r="J20" s="80" t="s">
        <v>28</v>
      </c>
      <c r="K20" s="80" t="s">
        <v>27</v>
      </c>
      <c r="L20" s="80" t="s">
        <v>27</v>
      </c>
      <c r="M20" s="80" t="s">
        <v>27</v>
      </c>
      <c r="N20" s="80" t="s">
        <v>27</v>
      </c>
      <c r="O20" s="80" t="s">
        <v>39</v>
      </c>
      <c r="P20" s="81" t="s">
        <v>52</v>
      </c>
      <c r="Q20" s="80" t="s">
        <v>27</v>
      </c>
      <c r="R20" s="80" t="s">
        <v>58</v>
      </c>
      <c r="S20" s="81" t="s">
        <v>34</v>
      </c>
      <c r="T20" s="81" t="s">
        <v>33</v>
      </c>
      <c r="U20" s="91" t="s">
        <v>86</v>
      </c>
      <c r="V20" s="80"/>
      <c r="W20" s="80"/>
      <c r="X20" s="81" t="s">
        <v>48</v>
      </c>
      <c r="Y20" s="82">
        <f>VLOOKUP(B20,'Bonos BV LPF 12-2022'!B:J,9,0)</f>
        <v>16615500</v>
      </c>
    </row>
    <row r="21" spans="1:25" s="24" customFormat="1" ht="15" customHeight="1">
      <c r="A21" s="20"/>
      <c r="B21" s="100"/>
      <c r="C21" s="101"/>
      <c r="D21" s="20"/>
      <c r="E21" s="10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98"/>
      <c r="V21" s="20"/>
      <c r="W21" s="20"/>
      <c r="X21" s="20"/>
      <c r="Y21" s="103"/>
    </row>
    <row r="22" spans="1:25" s="24" customFormat="1" ht="15" customHeight="1">
      <c r="A22" s="14"/>
      <c r="B22" s="8" t="s">
        <v>154</v>
      </c>
      <c r="C22" s="22"/>
      <c r="D22" s="22"/>
      <c r="E22" s="2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77"/>
      <c r="Y22" s="12"/>
    </row>
    <row r="23" spans="1:25" s="24" customFormat="1" ht="15" customHeight="1">
      <c r="A23" s="80">
        <v>9</v>
      </c>
      <c r="B23" s="78" t="s">
        <v>155</v>
      </c>
      <c r="C23" s="79" t="s">
        <v>26</v>
      </c>
      <c r="D23" s="91" t="s">
        <v>32</v>
      </c>
      <c r="E23" s="92">
        <v>1400</v>
      </c>
      <c r="F23" s="91">
        <v>99</v>
      </c>
      <c r="G23" s="91">
        <v>2</v>
      </c>
      <c r="H23" s="91" t="s">
        <v>27</v>
      </c>
      <c r="I23" s="91" t="s">
        <v>56</v>
      </c>
      <c r="J23" s="91" t="s">
        <v>28</v>
      </c>
      <c r="K23" s="91" t="s">
        <v>27</v>
      </c>
      <c r="L23" s="80" t="s">
        <v>27</v>
      </c>
      <c r="M23" s="80" t="s">
        <v>27</v>
      </c>
      <c r="N23" s="80"/>
      <c r="O23" s="80" t="s">
        <v>39</v>
      </c>
      <c r="P23" s="81" t="s">
        <v>50</v>
      </c>
      <c r="Q23" s="80" t="s">
        <v>27</v>
      </c>
      <c r="R23" s="91"/>
      <c r="S23" s="81" t="s">
        <v>29</v>
      </c>
      <c r="T23" s="81" t="s">
        <v>33</v>
      </c>
      <c r="U23" s="91" t="s">
        <v>86</v>
      </c>
      <c r="V23" s="81"/>
      <c r="W23" s="81"/>
      <c r="X23" s="81" t="s">
        <v>48</v>
      </c>
      <c r="Y23" s="82">
        <f>VLOOKUP(B23,'Bonos BV LPF 12-2022'!B:J,9,0)</f>
        <v>13765500</v>
      </c>
    </row>
    <row r="24" spans="1:25" s="24" customFormat="1" ht="15" customHeight="1">
      <c r="A24" s="80">
        <v>10</v>
      </c>
      <c r="B24" s="78" t="s">
        <v>196</v>
      </c>
      <c r="C24" s="79" t="s">
        <v>26</v>
      </c>
      <c r="D24" s="91" t="s">
        <v>49</v>
      </c>
      <c r="E24" s="92">
        <v>1400</v>
      </c>
      <c r="F24" s="91">
        <v>99</v>
      </c>
      <c r="G24" s="91">
        <v>2</v>
      </c>
      <c r="H24" s="91" t="s">
        <v>27</v>
      </c>
      <c r="I24" s="91" t="s">
        <v>56</v>
      </c>
      <c r="J24" s="91" t="s">
        <v>28</v>
      </c>
      <c r="K24" s="91" t="s">
        <v>27</v>
      </c>
      <c r="L24" s="80" t="s">
        <v>27</v>
      </c>
      <c r="M24" s="80" t="s">
        <v>27</v>
      </c>
      <c r="N24" s="80"/>
      <c r="O24" s="80" t="s">
        <v>39</v>
      </c>
      <c r="P24" s="81" t="s">
        <v>50</v>
      </c>
      <c r="Q24" s="80" t="s">
        <v>27</v>
      </c>
      <c r="R24" s="91"/>
      <c r="S24" s="81" t="s">
        <v>29</v>
      </c>
      <c r="T24" s="81" t="s">
        <v>33</v>
      </c>
      <c r="U24" s="91" t="s">
        <v>84</v>
      </c>
      <c r="V24" s="81"/>
      <c r="W24" s="81"/>
      <c r="X24" s="81" t="s">
        <v>48</v>
      </c>
      <c r="Y24" s="82">
        <f>VLOOKUP(B24,'Bonos BV LPF 12-2022'!B:J,9,0)</f>
        <v>14620500</v>
      </c>
    </row>
    <row r="25" spans="1:25" s="24" customFormat="1" ht="15" customHeight="1">
      <c r="A25" s="80">
        <v>11</v>
      </c>
      <c r="B25" s="78" t="s">
        <v>197</v>
      </c>
      <c r="C25" s="79" t="s">
        <v>26</v>
      </c>
      <c r="D25" s="80" t="s">
        <v>32</v>
      </c>
      <c r="E25" s="94">
        <v>1400</v>
      </c>
      <c r="F25" s="80">
        <v>99</v>
      </c>
      <c r="G25" s="80">
        <v>6</v>
      </c>
      <c r="H25" s="80" t="s">
        <v>27</v>
      </c>
      <c r="I25" s="80" t="s">
        <v>57</v>
      </c>
      <c r="J25" s="80" t="s">
        <v>34</v>
      </c>
      <c r="K25" s="80" t="s">
        <v>27</v>
      </c>
      <c r="L25" s="80" t="s">
        <v>27</v>
      </c>
      <c r="M25" s="80" t="s">
        <v>27</v>
      </c>
      <c r="N25" s="80"/>
      <c r="O25" s="80" t="s">
        <v>39</v>
      </c>
      <c r="P25" s="81" t="s">
        <v>50</v>
      </c>
      <c r="Q25" s="80" t="s">
        <v>27</v>
      </c>
      <c r="R25" s="80" t="s">
        <v>58</v>
      </c>
      <c r="S25" s="81" t="s">
        <v>34</v>
      </c>
      <c r="T25" s="81" t="s">
        <v>33</v>
      </c>
      <c r="U25" s="91" t="s">
        <v>86</v>
      </c>
      <c r="V25" s="80"/>
      <c r="W25" s="80"/>
      <c r="X25" s="81" t="s">
        <v>48</v>
      </c>
      <c r="Y25" s="82">
        <f>VLOOKUP(B25,'Bonos BV LPF 12-2022'!B:J,9,0)</f>
        <v>15285500</v>
      </c>
    </row>
    <row r="26" spans="1:25" s="24" customFormat="1" ht="15" customHeight="1">
      <c r="A26" s="80">
        <v>12</v>
      </c>
      <c r="B26" s="78" t="s">
        <v>198</v>
      </c>
      <c r="C26" s="79" t="s">
        <v>26</v>
      </c>
      <c r="D26" s="80" t="s">
        <v>49</v>
      </c>
      <c r="E26" s="94">
        <v>1400</v>
      </c>
      <c r="F26" s="80">
        <v>99</v>
      </c>
      <c r="G26" s="80">
        <v>6</v>
      </c>
      <c r="H26" s="80" t="s">
        <v>27</v>
      </c>
      <c r="I26" s="80" t="s">
        <v>57</v>
      </c>
      <c r="J26" s="80" t="s">
        <v>34</v>
      </c>
      <c r="K26" s="80" t="s">
        <v>27</v>
      </c>
      <c r="L26" s="80" t="s">
        <v>27</v>
      </c>
      <c r="M26" s="80" t="s">
        <v>27</v>
      </c>
      <c r="N26" s="80" t="s">
        <v>27</v>
      </c>
      <c r="O26" s="80" t="s">
        <v>39</v>
      </c>
      <c r="P26" s="81" t="s">
        <v>50</v>
      </c>
      <c r="Q26" s="80" t="s">
        <v>27</v>
      </c>
      <c r="R26" s="80" t="s">
        <v>58</v>
      </c>
      <c r="S26" s="81" t="s">
        <v>34</v>
      </c>
      <c r="T26" s="81" t="s">
        <v>33</v>
      </c>
      <c r="U26" s="91" t="s">
        <v>84</v>
      </c>
      <c r="V26" s="80"/>
      <c r="W26" s="80"/>
      <c r="X26" s="81" t="s">
        <v>48</v>
      </c>
      <c r="Y26" s="82">
        <f>VLOOKUP(B26,'Bonos BV LPF 12-2022'!B:J,9,0)</f>
        <v>16520500</v>
      </c>
    </row>
    <row r="27" spans="1:25" s="24" customFormat="1" ht="15" customHeight="1">
      <c r="A27" s="20"/>
      <c r="B27" s="100"/>
      <c r="C27" s="101"/>
      <c r="D27" s="20"/>
      <c r="E27" s="10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103"/>
    </row>
    <row r="28" spans="1:25" s="24" customFormat="1" ht="15" customHeight="1">
      <c r="A28" s="98"/>
      <c r="B28" s="8" t="s">
        <v>105</v>
      </c>
      <c r="C28" s="22"/>
      <c r="D28" s="22"/>
      <c r="E28" s="23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77"/>
      <c r="Y28" s="12"/>
    </row>
    <row r="29" spans="1:25" s="24" customFormat="1" ht="15" customHeight="1">
      <c r="A29" s="99">
        <v>13</v>
      </c>
      <c r="B29" s="78" t="s">
        <v>106</v>
      </c>
      <c r="C29" s="79" t="s">
        <v>31</v>
      </c>
      <c r="D29" s="91" t="s">
        <v>32</v>
      </c>
      <c r="E29" s="92">
        <v>1600</v>
      </c>
      <c r="F29" s="91">
        <v>126</v>
      </c>
      <c r="G29" s="91">
        <v>6</v>
      </c>
      <c r="H29" s="91" t="s">
        <v>27</v>
      </c>
      <c r="I29" s="91" t="s">
        <v>56</v>
      </c>
      <c r="J29" s="91" t="s">
        <v>28</v>
      </c>
      <c r="K29" s="91" t="s">
        <v>27</v>
      </c>
      <c r="L29" s="91" t="s">
        <v>27</v>
      </c>
      <c r="M29" s="80" t="s">
        <v>27</v>
      </c>
      <c r="N29" s="80"/>
      <c r="O29" s="80" t="s">
        <v>39</v>
      </c>
      <c r="P29" s="81" t="s">
        <v>50</v>
      </c>
      <c r="Q29" s="80"/>
      <c r="R29" s="91" t="s">
        <v>58</v>
      </c>
      <c r="S29" s="81" t="s">
        <v>34</v>
      </c>
      <c r="T29" s="81" t="s">
        <v>107</v>
      </c>
      <c r="U29" s="91" t="s">
        <v>86</v>
      </c>
      <c r="V29" s="81"/>
      <c r="W29" s="81"/>
      <c r="X29" s="81" t="s">
        <v>48</v>
      </c>
      <c r="Y29" s="82">
        <f>VLOOKUP(B29,'Bonos BV LPF 12-2022'!B:J,9,0)</f>
        <v>17660500</v>
      </c>
    </row>
    <row r="30" spans="1:25" ht="15" customHeight="1">
      <c r="A30" s="14"/>
      <c r="B30" s="14"/>
      <c r="C30" s="15"/>
      <c r="D30" s="16"/>
      <c r="E30" s="16"/>
      <c r="F30" s="16"/>
      <c r="G30" s="17"/>
      <c r="H30" s="17"/>
      <c r="I30" s="17"/>
      <c r="J30" s="17"/>
      <c r="K30" s="17"/>
      <c r="L30" s="18"/>
      <c r="M30" s="19"/>
      <c r="N30" s="17"/>
      <c r="O30" s="17"/>
      <c r="P30" s="17"/>
      <c r="Q30" s="17"/>
      <c r="Y30" s="20"/>
    </row>
    <row r="31" spans="1:25" s="13" customFormat="1" ht="15.75">
      <c r="A31" s="7"/>
      <c r="B31" s="8" t="s">
        <v>51</v>
      </c>
      <c r="C31" s="22"/>
      <c r="D31" s="22"/>
      <c r="E31" s="23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77"/>
      <c r="Y31" s="12"/>
    </row>
    <row r="32" spans="1:25" s="24" customFormat="1" ht="15" customHeight="1">
      <c r="A32" s="80">
        <v>14</v>
      </c>
      <c r="B32" s="78" t="s">
        <v>140</v>
      </c>
      <c r="C32" s="79" t="s">
        <v>20</v>
      </c>
      <c r="D32" s="80" t="s">
        <v>32</v>
      </c>
      <c r="E32" s="94">
        <v>1600</v>
      </c>
      <c r="F32" s="80">
        <v>123</v>
      </c>
      <c r="G32" s="80">
        <v>6</v>
      </c>
      <c r="H32" s="80" t="s">
        <v>27</v>
      </c>
      <c r="I32" s="80" t="s">
        <v>56</v>
      </c>
      <c r="J32" s="80" t="s">
        <v>28</v>
      </c>
      <c r="K32" s="80" t="s">
        <v>27</v>
      </c>
      <c r="L32" s="80" t="s">
        <v>27</v>
      </c>
      <c r="M32" s="80" t="s">
        <v>27</v>
      </c>
      <c r="N32" s="80"/>
      <c r="O32" s="80" t="s">
        <v>39</v>
      </c>
      <c r="P32" s="80" t="s">
        <v>50</v>
      </c>
      <c r="Q32" s="80"/>
      <c r="R32" s="80" t="s">
        <v>68</v>
      </c>
      <c r="S32" s="80" t="s">
        <v>29</v>
      </c>
      <c r="T32" s="80" t="s">
        <v>33</v>
      </c>
      <c r="U32" s="91" t="s">
        <v>86</v>
      </c>
      <c r="V32" s="80" t="s">
        <v>27</v>
      </c>
      <c r="W32" s="80"/>
      <c r="X32" s="80" t="s">
        <v>47</v>
      </c>
      <c r="Y32" s="82">
        <f>VLOOKUP(B32,'Bonos BV LPF 12-2022'!B:J,9,0)</f>
        <v>15380500</v>
      </c>
    </row>
    <row r="33" spans="1:25" s="24" customFormat="1" ht="15" customHeight="1">
      <c r="A33" s="80">
        <v>15</v>
      </c>
      <c r="B33" s="78" t="s">
        <v>43</v>
      </c>
      <c r="C33" s="79" t="s">
        <v>20</v>
      </c>
      <c r="D33" s="80" t="s">
        <v>32</v>
      </c>
      <c r="E33" s="94">
        <v>1600</v>
      </c>
      <c r="F33" s="80">
        <v>123</v>
      </c>
      <c r="G33" s="80">
        <v>6</v>
      </c>
      <c r="H33" s="80" t="s">
        <v>27</v>
      </c>
      <c r="I33" s="80" t="s">
        <v>57</v>
      </c>
      <c r="J33" s="80" t="s">
        <v>28</v>
      </c>
      <c r="K33" s="80" t="s">
        <v>27</v>
      </c>
      <c r="L33" s="80" t="s">
        <v>27</v>
      </c>
      <c r="M33" s="80" t="s">
        <v>27</v>
      </c>
      <c r="N33" s="80" t="s">
        <v>27</v>
      </c>
      <c r="O33" s="80" t="s">
        <v>39</v>
      </c>
      <c r="P33" s="80" t="s">
        <v>50</v>
      </c>
      <c r="Q33" s="80"/>
      <c r="R33" s="80" t="s">
        <v>68</v>
      </c>
      <c r="S33" s="80" t="s">
        <v>34</v>
      </c>
      <c r="T33" s="80" t="s">
        <v>33</v>
      </c>
      <c r="U33" s="91" t="s">
        <v>86</v>
      </c>
      <c r="V33" s="80" t="s">
        <v>27</v>
      </c>
      <c r="W33" s="80"/>
      <c r="X33" s="80" t="s">
        <v>47</v>
      </c>
      <c r="Y33" s="82">
        <f>VLOOKUP(B33,'Bonos BV LPF 12-2022'!B:J,9,0)</f>
        <v>16805500</v>
      </c>
    </row>
    <row r="34" spans="1:25" s="24" customFormat="1" ht="15" customHeight="1">
      <c r="A34" s="20"/>
      <c r="B34" s="100"/>
      <c r="C34" s="101"/>
      <c r="D34" s="20"/>
      <c r="E34" s="10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98"/>
      <c r="V34" s="20"/>
      <c r="W34" s="20"/>
      <c r="X34" s="20"/>
      <c r="Y34" s="103"/>
    </row>
    <row r="35" spans="1:25" s="13" customFormat="1" ht="15.75">
      <c r="A35" s="7"/>
      <c r="B35" s="8" t="s">
        <v>124</v>
      </c>
      <c r="C35" s="22"/>
      <c r="D35" s="22"/>
      <c r="E35" s="23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77"/>
      <c r="Y35" s="12"/>
    </row>
    <row r="36" spans="1:25" s="24" customFormat="1" ht="15" customHeight="1">
      <c r="A36" s="80">
        <v>16</v>
      </c>
      <c r="B36" s="78" t="s">
        <v>125</v>
      </c>
      <c r="C36" s="79" t="s">
        <v>20</v>
      </c>
      <c r="D36" s="80" t="s">
        <v>32</v>
      </c>
      <c r="E36" s="94">
        <v>1500</v>
      </c>
      <c r="F36" s="80">
        <v>113</v>
      </c>
      <c r="G36" s="80">
        <v>6</v>
      </c>
      <c r="H36" s="80" t="s">
        <v>27</v>
      </c>
      <c r="I36" s="80" t="s">
        <v>56</v>
      </c>
      <c r="J36" s="80" t="s">
        <v>28</v>
      </c>
      <c r="K36" s="80" t="s">
        <v>27</v>
      </c>
      <c r="L36" s="80" t="s">
        <v>27</v>
      </c>
      <c r="M36" s="80" t="s">
        <v>27</v>
      </c>
      <c r="N36" s="80"/>
      <c r="O36" s="80" t="s">
        <v>39</v>
      </c>
      <c r="P36" s="80" t="s">
        <v>112</v>
      </c>
      <c r="Q36" s="80"/>
      <c r="R36" s="80" t="s">
        <v>58</v>
      </c>
      <c r="S36" s="80" t="s">
        <v>29</v>
      </c>
      <c r="T36" s="80" t="s">
        <v>33</v>
      </c>
      <c r="U36" s="91" t="s">
        <v>86</v>
      </c>
      <c r="V36" s="80" t="s">
        <v>27</v>
      </c>
      <c r="W36" s="80"/>
      <c r="X36" s="80" t="s">
        <v>47</v>
      </c>
      <c r="Y36" s="82">
        <f>VLOOKUP(B36,'Bonos BV LPF 12-2022'!B:J,9,0)</f>
        <v>17090500</v>
      </c>
    </row>
    <row r="37" spans="1:25" s="24" customFormat="1" ht="15" customHeight="1">
      <c r="A37" s="80">
        <v>17</v>
      </c>
      <c r="B37" s="78" t="s">
        <v>126</v>
      </c>
      <c r="C37" s="79" t="s">
        <v>20</v>
      </c>
      <c r="D37" s="80" t="s">
        <v>127</v>
      </c>
      <c r="E37" s="94">
        <v>1500</v>
      </c>
      <c r="F37" s="80">
        <v>113</v>
      </c>
      <c r="G37" s="80">
        <v>6</v>
      </c>
      <c r="H37" s="80" t="s">
        <v>27</v>
      </c>
      <c r="I37" s="80" t="s">
        <v>56</v>
      </c>
      <c r="J37" s="80" t="s">
        <v>28</v>
      </c>
      <c r="K37" s="80" t="s">
        <v>27</v>
      </c>
      <c r="L37" s="80" t="s">
        <v>27</v>
      </c>
      <c r="M37" s="80" t="s">
        <v>27</v>
      </c>
      <c r="N37" s="80"/>
      <c r="O37" s="80" t="s">
        <v>39</v>
      </c>
      <c r="P37" s="80" t="s">
        <v>112</v>
      </c>
      <c r="Q37" s="80"/>
      <c r="R37" s="80" t="s">
        <v>58</v>
      </c>
      <c r="S37" s="80" t="s">
        <v>29</v>
      </c>
      <c r="T37" s="80" t="s">
        <v>33</v>
      </c>
      <c r="U37" s="91" t="s">
        <v>86</v>
      </c>
      <c r="V37" s="80" t="s">
        <v>27</v>
      </c>
      <c r="W37" s="80"/>
      <c r="X37" s="80" t="s">
        <v>47</v>
      </c>
      <c r="Y37" s="82">
        <f>VLOOKUP(B37,'Bonos BV LPF 12-2022'!B:J,9,0)</f>
        <v>18420500</v>
      </c>
    </row>
    <row r="38" spans="1:25" s="24" customFormat="1" ht="15" customHeight="1">
      <c r="A38" s="80">
        <v>18</v>
      </c>
      <c r="B38" s="78" t="s">
        <v>175</v>
      </c>
      <c r="C38" s="79" t="s">
        <v>20</v>
      </c>
      <c r="D38" s="80" t="s">
        <v>32</v>
      </c>
      <c r="E38" s="94">
        <v>1500</v>
      </c>
      <c r="F38" s="80">
        <v>113</v>
      </c>
      <c r="G38" s="80">
        <v>6</v>
      </c>
      <c r="H38" s="80" t="s">
        <v>27</v>
      </c>
      <c r="I38" s="80" t="s">
        <v>57</v>
      </c>
      <c r="J38" s="80" t="s">
        <v>34</v>
      </c>
      <c r="K38" s="80" t="s">
        <v>27</v>
      </c>
      <c r="L38" s="80" t="s">
        <v>27</v>
      </c>
      <c r="M38" s="80" t="s">
        <v>27</v>
      </c>
      <c r="N38" s="80" t="s">
        <v>27</v>
      </c>
      <c r="O38" s="80" t="s">
        <v>39</v>
      </c>
      <c r="P38" s="80" t="s">
        <v>112</v>
      </c>
      <c r="Q38" s="80" t="s">
        <v>27</v>
      </c>
      <c r="R38" s="80" t="s">
        <v>83</v>
      </c>
      <c r="S38" s="80" t="s">
        <v>34</v>
      </c>
      <c r="T38" s="80" t="s">
        <v>33</v>
      </c>
      <c r="U38" s="91" t="s">
        <v>86</v>
      </c>
      <c r="V38" s="80" t="s">
        <v>27</v>
      </c>
      <c r="W38" s="80"/>
      <c r="X38" s="80" t="s">
        <v>47</v>
      </c>
      <c r="Y38" s="82">
        <f>VLOOKUP(B38,'Bonos BV LPF 12-2022'!B:J,9,0)</f>
        <v>18800500</v>
      </c>
    </row>
    <row r="39" spans="1:25" s="24" customFormat="1" ht="15" customHeight="1">
      <c r="A39" s="80">
        <v>19</v>
      </c>
      <c r="B39" s="78" t="s">
        <v>128</v>
      </c>
      <c r="C39" s="79" t="s">
        <v>20</v>
      </c>
      <c r="D39" s="80" t="s">
        <v>127</v>
      </c>
      <c r="E39" s="94">
        <v>1500</v>
      </c>
      <c r="F39" s="80">
        <v>113</v>
      </c>
      <c r="G39" s="80">
        <v>6</v>
      </c>
      <c r="H39" s="80" t="s">
        <v>27</v>
      </c>
      <c r="I39" s="80" t="s">
        <v>57</v>
      </c>
      <c r="J39" s="80" t="s">
        <v>34</v>
      </c>
      <c r="K39" s="80" t="s">
        <v>27</v>
      </c>
      <c r="L39" s="80" t="s">
        <v>27</v>
      </c>
      <c r="M39" s="80" t="s">
        <v>27</v>
      </c>
      <c r="N39" s="80" t="s">
        <v>27</v>
      </c>
      <c r="O39" s="80" t="s">
        <v>39</v>
      </c>
      <c r="P39" s="80" t="s">
        <v>112</v>
      </c>
      <c r="Q39" s="80" t="s">
        <v>27</v>
      </c>
      <c r="R39" s="80" t="s">
        <v>83</v>
      </c>
      <c r="S39" s="80" t="s">
        <v>34</v>
      </c>
      <c r="T39" s="80" t="s">
        <v>33</v>
      </c>
      <c r="U39" s="91" t="s">
        <v>86</v>
      </c>
      <c r="V39" s="80" t="s">
        <v>27</v>
      </c>
      <c r="W39" s="80"/>
      <c r="X39" s="80" t="s">
        <v>47</v>
      </c>
      <c r="Y39" s="82">
        <f>VLOOKUP(B39,'Bonos BV LPF 12-2022'!B:J,9,0)</f>
        <v>19845500</v>
      </c>
    </row>
    <row r="40" spans="1:25" s="24" customFormat="1" ht="15" customHeight="1">
      <c r="A40" s="20"/>
      <c r="B40" s="100"/>
      <c r="C40" s="101"/>
      <c r="D40" s="20"/>
      <c r="E40" s="10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98"/>
      <c r="V40" s="20"/>
      <c r="W40" s="20"/>
      <c r="X40" s="20"/>
      <c r="Y40" s="103"/>
    </row>
    <row r="41" spans="1:25" s="13" customFormat="1" ht="15.75">
      <c r="A41" s="20"/>
      <c r="B41" s="8" t="s">
        <v>87</v>
      </c>
      <c r="C41" s="22"/>
      <c r="D41" s="22"/>
      <c r="E41" s="23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77"/>
      <c r="Y41" s="12"/>
    </row>
    <row r="42" spans="1:25" s="24" customFormat="1" ht="15" customHeight="1">
      <c r="A42" s="80">
        <v>20</v>
      </c>
      <c r="B42" s="78" t="s">
        <v>116</v>
      </c>
      <c r="C42" s="79" t="s">
        <v>20</v>
      </c>
      <c r="D42" s="80" t="s">
        <v>32</v>
      </c>
      <c r="E42" s="94">
        <v>2000</v>
      </c>
      <c r="F42" s="80">
        <v>154</v>
      </c>
      <c r="G42" s="80">
        <v>6</v>
      </c>
      <c r="H42" s="80" t="s">
        <v>27</v>
      </c>
      <c r="I42" s="80" t="s">
        <v>56</v>
      </c>
      <c r="J42" s="80" t="s">
        <v>28</v>
      </c>
      <c r="K42" s="80" t="s">
        <v>27</v>
      </c>
      <c r="L42" s="80" t="s">
        <v>27</v>
      </c>
      <c r="M42" s="80" t="s">
        <v>27</v>
      </c>
      <c r="N42" s="80" t="s">
        <v>27</v>
      </c>
      <c r="O42" s="80" t="s">
        <v>39</v>
      </c>
      <c r="P42" s="80" t="s">
        <v>50</v>
      </c>
      <c r="Q42" s="80"/>
      <c r="R42" s="80" t="s">
        <v>83</v>
      </c>
      <c r="S42" s="80" t="s">
        <v>34</v>
      </c>
      <c r="T42" s="80" t="s">
        <v>33</v>
      </c>
      <c r="U42" s="91" t="s">
        <v>86</v>
      </c>
      <c r="V42" s="80" t="s">
        <v>27</v>
      </c>
      <c r="W42" s="80"/>
      <c r="X42" s="80" t="s">
        <v>48</v>
      </c>
      <c r="Y42" s="82">
        <f>VLOOKUP(B42,'Bonos BV LPF 12-2022'!B:J,9,0)</f>
        <v>22125500</v>
      </c>
    </row>
    <row r="43" spans="1:25" s="24" customFormat="1" ht="15" customHeight="1">
      <c r="A43" s="80">
        <v>21</v>
      </c>
      <c r="B43" s="78" t="s">
        <v>99</v>
      </c>
      <c r="C43" s="79" t="s">
        <v>20</v>
      </c>
      <c r="D43" s="80" t="s">
        <v>49</v>
      </c>
      <c r="E43" s="94">
        <v>2000</v>
      </c>
      <c r="F43" s="80">
        <v>154</v>
      </c>
      <c r="G43" s="80">
        <v>6</v>
      </c>
      <c r="H43" s="80" t="s">
        <v>27</v>
      </c>
      <c r="I43" s="80" t="s">
        <v>56</v>
      </c>
      <c r="J43" s="80" t="s">
        <v>28</v>
      </c>
      <c r="K43" s="80" t="s">
        <v>27</v>
      </c>
      <c r="L43" s="80" t="s">
        <v>27</v>
      </c>
      <c r="M43" s="80" t="s">
        <v>27</v>
      </c>
      <c r="N43" s="80" t="s">
        <v>27</v>
      </c>
      <c r="O43" s="80" t="s">
        <v>39</v>
      </c>
      <c r="P43" s="80" t="s">
        <v>50</v>
      </c>
      <c r="Q43" s="80"/>
      <c r="R43" s="80" t="s">
        <v>83</v>
      </c>
      <c r="S43" s="80" t="s">
        <v>34</v>
      </c>
      <c r="T43" s="80" t="s">
        <v>33</v>
      </c>
      <c r="U43" s="91" t="s">
        <v>86</v>
      </c>
      <c r="V43" s="80" t="s">
        <v>27</v>
      </c>
      <c r="W43" s="80"/>
      <c r="X43" s="80" t="s">
        <v>48</v>
      </c>
      <c r="Y43" s="82">
        <f>VLOOKUP(B43,'Bonos BV LPF 12-2022'!B:J,9,0)</f>
        <v>23360500</v>
      </c>
    </row>
    <row r="44" spans="1:25" s="24" customFormat="1" ht="15" customHeight="1">
      <c r="A44" s="80">
        <v>22</v>
      </c>
      <c r="B44" s="78" t="s">
        <v>88</v>
      </c>
      <c r="C44" s="79" t="s">
        <v>20</v>
      </c>
      <c r="D44" s="80" t="s">
        <v>89</v>
      </c>
      <c r="E44" s="94">
        <v>1600</v>
      </c>
      <c r="F44" s="80">
        <v>178</v>
      </c>
      <c r="G44" s="80">
        <v>6</v>
      </c>
      <c r="H44" s="80" t="s">
        <v>27</v>
      </c>
      <c r="I44" s="80" t="s">
        <v>56</v>
      </c>
      <c r="J44" s="80" t="s">
        <v>28</v>
      </c>
      <c r="K44" s="80" t="s">
        <v>27</v>
      </c>
      <c r="L44" s="80" t="s">
        <v>27</v>
      </c>
      <c r="M44" s="80" t="s">
        <v>27</v>
      </c>
      <c r="N44" s="80" t="s">
        <v>27</v>
      </c>
      <c r="O44" s="80" t="s">
        <v>39</v>
      </c>
      <c r="P44" s="80" t="s">
        <v>50</v>
      </c>
      <c r="Q44" s="80"/>
      <c r="R44" s="80" t="s">
        <v>83</v>
      </c>
      <c r="S44" s="80" t="s">
        <v>34</v>
      </c>
      <c r="T44" s="80" t="s">
        <v>33</v>
      </c>
      <c r="U44" s="91" t="s">
        <v>86</v>
      </c>
      <c r="V44" s="80" t="s">
        <v>27</v>
      </c>
      <c r="W44" s="80"/>
      <c r="X44" s="80" t="s">
        <v>48</v>
      </c>
      <c r="Y44" s="82">
        <f>VLOOKUP(B44,'Bonos BV LPF 12-2022'!B:J,9,0)</f>
        <v>24880500</v>
      </c>
    </row>
    <row r="45" spans="1:25" s="106" customFormat="1" ht="15" customHeight="1">
      <c r="A45" s="80">
        <v>23</v>
      </c>
      <c r="B45" s="78" t="s">
        <v>199</v>
      </c>
      <c r="C45" s="79" t="s">
        <v>20</v>
      </c>
      <c r="D45" s="80" t="s">
        <v>49</v>
      </c>
      <c r="E45" s="94">
        <v>2000</v>
      </c>
      <c r="F45" s="80">
        <v>154</v>
      </c>
      <c r="G45" s="80">
        <v>6</v>
      </c>
      <c r="H45" s="80" t="s">
        <v>27</v>
      </c>
      <c r="I45" s="80" t="s">
        <v>56</v>
      </c>
      <c r="J45" s="80" t="s">
        <v>34</v>
      </c>
      <c r="K45" s="80" t="s">
        <v>27</v>
      </c>
      <c r="L45" s="80" t="s">
        <v>27</v>
      </c>
      <c r="M45" s="80" t="s">
        <v>27</v>
      </c>
      <c r="N45" s="80" t="s">
        <v>27</v>
      </c>
      <c r="O45" s="80" t="s">
        <v>39</v>
      </c>
      <c r="P45" s="80" t="s">
        <v>92</v>
      </c>
      <c r="Q45" s="80"/>
      <c r="R45" s="80" t="s">
        <v>83</v>
      </c>
      <c r="S45" s="80" t="s">
        <v>34</v>
      </c>
      <c r="T45" s="80" t="s">
        <v>33</v>
      </c>
      <c r="U45" s="91" t="s">
        <v>86</v>
      </c>
      <c r="V45" s="80" t="s">
        <v>27</v>
      </c>
      <c r="W45" s="80"/>
      <c r="X45" s="80" t="s">
        <v>48</v>
      </c>
      <c r="Y45" s="82">
        <f>VLOOKUP(B45,'Bonos BV LPF 12-2022'!B:J,9,0)</f>
        <v>24595500</v>
      </c>
    </row>
    <row r="46" spans="1:25" s="24" customFormat="1" ht="15" customHeight="1">
      <c r="A46" s="80">
        <v>24</v>
      </c>
      <c r="B46" s="78" t="s">
        <v>100</v>
      </c>
      <c r="C46" s="79" t="s">
        <v>20</v>
      </c>
      <c r="D46" s="80" t="s">
        <v>49</v>
      </c>
      <c r="E46" s="94">
        <v>2000</v>
      </c>
      <c r="F46" s="80">
        <v>154</v>
      </c>
      <c r="G46" s="80">
        <v>6</v>
      </c>
      <c r="H46" s="80" t="s">
        <v>27</v>
      </c>
      <c r="I46" s="80" t="s">
        <v>57</v>
      </c>
      <c r="J46" s="80" t="s">
        <v>34</v>
      </c>
      <c r="K46" s="80" t="s">
        <v>27</v>
      </c>
      <c r="L46" s="80" t="s">
        <v>27</v>
      </c>
      <c r="M46" s="80" t="s">
        <v>27</v>
      </c>
      <c r="N46" s="80" t="s">
        <v>27</v>
      </c>
      <c r="O46" s="80" t="s">
        <v>39</v>
      </c>
      <c r="P46" s="80" t="s">
        <v>92</v>
      </c>
      <c r="Q46" s="80"/>
      <c r="R46" s="80" t="s">
        <v>101</v>
      </c>
      <c r="S46" s="80" t="s">
        <v>34</v>
      </c>
      <c r="T46" s="80" t="s">
        <v>33</v>
      </c>
      <c r="U46" s="91" t="s">
        <v>86</v>
      </c>
      <c r="V46" s="80" t="s">
        <v>27</v>
      </c>
      <c r="W46" s="80"/>
      <c r="X46" s="80" t="s">
        <v>48</v>
      </c>
      <c r="Y46" s="82">
        <f>VLOOKUP(B46,'Bonos BV LPF 12-2022'!B:J,9,0)</f>
        <v>26020500</v>
      </c>
    </row>
    <row r="47" spans="1:25" s="24" customFormat="1" ht="15" customHeight="1">
      <c r="A47" s="80">
        <v>25</v>
      </c>
      <c r="B47" s="78" t="s">
        <v>111</v>
      </c>
      <c r="C47" s="79" t="s">
        <v>20</v>
      </c>
      <c r="D47" s="80" t="s">
        <v>89</v>
      </c>
      <c r="E47" s="94">
        <v>1600</v>
      </c>
      <c r="F47" s="80">
        <v>178</v>
      </c>
      <c r="G47" s="80">
        <v>6</v>
      </c>
      <c r="H47" s="80" t="s">
        <v>27</v>
      </c>
      <c r="I47" s="80" t="s">
        <v>57</v>
      </c>
      <c r="J47" s="80" t="s">
        <v>34</v>
      </c>
      <c r="K47" s="80" t="s">
        <v>27</v>
      </c>
      <c r="L47" s="80" t="s">
        <v>27</v>
      </c>
      <c r="M47" s="80" t="s">
        <v>27</v>
      </c>
      <c r="N47" s="80" t="s">
        <v>27</v>
      </c>
      <c r="O47" s="80" t="s">
        <v>39</v>
      </c>
      <c r="P47" s="80" t="s">
        <v>92</v>
      </c>
      <c r="Q47" s="80"/>
      <c r="R47" s="80" t="s">
        <v>101</v>
      </c>
      <c r="S47" s="80" t="s">
        <v>34</v>
      </c>
      <c r="T47" s="80" t="s">
        <v>33</v>
      </c>
      <c r="U47" s="91" t="s">
        <v>86</v>
      </c>
      <c r="V47" s="80" t="s">
        <v>27</v>
      </c>
      <c r="W47" s="80"/>
      <c r="X47" s="80" t="s">
        <v>48</v>
      </c>
      <c r="Y47" s="82">
        <f>VLOOKUP(B47,'Bonos BV LPF 12-2022'!B:J,9,0)</f>
        <v>28300500</v>
      </c>
    </row>
    <row r="48" spans="1:25" s="24" customFormat="1" ht="15" customHeight="1">
      <c r="A48" s="80">
        <v>26</v>
      </c>
      <c r="B48" s="78" t="s">
        <v>90</v>
      </c>
      <c r="C48" s="79" t="s">
        <v>20</v>
      </c>
      <c r="D48" s="80" t="s">
        <v>89</v>
      </c>
      <c r="E48" s="94">
        <v>1600</v>
      </c>
      <c r="F48" s="80">
        <v>178</v>
      </c>
      <c r="G48" s="80">
        <v>6</v>
      </c>
      <c r="H48" s="80" t="s">
        <v>27</v>
      </c>
      <c r="I48" s="80" t="s">
        <v>57</v>
      </c>
      <c r="J48" s="80" t="s">
        <v>34</v>
      </c>
      <c r="K48" s="80" t="s">
        <v>27</v>
      </c>
      <c r="L48" s="80" t="s">
        <v>27</v>
      </c>
      <c r="M48" s="80" t="s">
        <v>27</v>
      </c>
      <c r="N48" s="80" t="s">
        <v>91</v>
      </c>
      <c r="O48" s="80" t="s">
        <v>39</v>
      </c>
      <c r="P48" s="80" t="s">
        <v>92</v>
      </c>
      <c r="Q48" s="80"/>
      <c r="R48" s="80" t="s">
        <v>93</v>
      </c>
      <c r="S48" s="80" t="s">
        <v>34</v>
      </c>
      <c r="T48" s="80" t="s">
        <v>33</v>
      </c>
      <c r="U48" s="91" t="s">
        <v>86</v>
      </c>
      <c r="V48" s="80" t="s">
        <v>27</v>
      </c>
      <c r="W48" s="80" t="s">
        <v>94</v>
      </c>
      <c r="X48" s="80" t="s">
        <v>48</v>
      </c>
      <c r="Y48" s="82">
        <f>VLOOKUP(B48,'Bonos BV LPF 12-2022'!B:J,9,0)</f>
        <v>34095500</v>
      </c>
    </row>
    <row r="49" spans="1:25">
      <c r="A49" s="39"/>
    </row>
    <row r="50" spans="1:25" s="106" customFormat="1" ht="15.75">
      <c r="A50" s="20"/>
      <c r="B50" s="8" t="s">
        <v>141</v>
      </c>
      <c r="C50" s="22"/>
      <c r="D50" s="22"/>
      <c r="E50" s="23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77"/>
      <c r="Y50" s="12"/>
    </row>
    <row r="51" spans="1:25" s="106" customFormat="1" ht="15" customHeight="1">
      <c r="A51" s="80">
        <v>27</v>
      </c>
      <c r="B51" s="78" t="s">
        <v>176</v>
      </c>
      <c r="C51" s="79" t="s">
        <v>20</v>
      </c>
      <c r="D51" s="80" t="s">
        <v>49</v>
      </c>
      <c r="E51" s="94">
        <v>2500</v>
      </c>
      <c r="F51" s="80">
        <v>178</v>
      </c>
      <c r="G51" s="80">
        <v>6</v>
      </c>
      <c r="H51" s="80" t="s">
        <v>27</v>
      </c>
      <c r="I51" s="80" t="s">
        <v>57</v>
      </c>
      <c r="J51" s="80" t="s">
        <v>34</v>
      </c>
      <c r="K51" s="80" t="s">
        <v>27</v>
      </c>
      <c r="L51" s="80" t="s">
        <v>27</v>
      </c>
      <c r="M51" s="80" t="s">
        <v>27</v>
      </c>
      <c r="N51" s="80" t="s">
        <v>27</v>
      </c>
      <c r="O51" s="80" t="s">
        <v>39</v>
      </c>
      <c r="P51" s="80" t="s">
        <v>50</v>
      </c>
      <c r="Q51" s="80"/>
      <c r="R51" s="80" t="s">
        <v>83</v>
      </c>
      <c r="S51" s="80" t="s">
        <v>34</v>
      </c>
      <c r="T51" s="80" t="s">
        <v>33</v>
      </c>
      <c r="U51" s="91" t="s">
        <v>86</v>
      </c>
      <c r="V51" s="80" t="s">
        <v>27</v>
      </c>
      <c r="W51" s="80"/>
      <c r="X51" s="80" t="s">
        <v>143</v>
      </c>
      <c r="Y51" s="82">
        <f>VLOOKUP(B51,'Bonos BV LPF 12-2022'!B:J,9,0)</f>
        <v>27350500</v>
      </c>
    </row>
    <row r="52" spans="1:25" s="106" customFormat="1" ht="15" customHeight="1">
      <c r="A52" s="80">
        <v>28</v>
      </c>
      <c r="B52" s="78" t="s">
        <v>177</v>
      </c>
      <c r="C52" s="79" t="s">
        <v>20</v>
      </c>
      <c r="D52" s="80" t="s">
        <v>49</v>
      </c>
      <c r="E52" s="94">
        <v>2500</v>
      </c>
      <c r="F52" s="80">
        <v>178</v>
      </c>
      <c r="G52" s="80">
        <v>6</v>
      </c>
      <c r="H52" s="80" t="s">
        <v>27</v>
      </c>
      <c r="I52" s="80" t="s">
        <v>57</v>
      </c>
      <c r="J52" s="80" t="s">
        <v>34</v>
      </c>
      <c r="K52" s="80" t="s">
        <v>27</v>
      </c>
      <c r="L52" s="80" t="s">
        <v>27</v>
      </c>
      <c r="M52" s="80" t="s">
        <v>27</v>
      </c>
      <c r="N52" s="80" t="s">
        <v>27</v>
      </c>
      <c r="O52" s="80" t="s">
        <v>39</v>
      </c>
      <c r="P52" s="80" t="s">
        <v>92</v>
      </c>
      <c r="Q52" s="80"/>
      <c r="R52" s="80" t="s">
        <v>101</v>
      </c>
      <c r="S52" s="80" t="s">
        <v>34</v>
      </c>
      <c r="T52" s="80" t="s">
        <v>33</v>
      </c>
      <c r="U52" s="91" t="s">
        <v>86</v>
      </c>
      <c r="V52" s="80" t="s">
        <v>27</v>
      </c>
      <c r="W52" s="80"/>
      <c r="X52" s="80" t="s">
        <v>143</v>
      </c>
      <c r="Y52" s="82">
        <f>VLOOKUP(B52,'Bonos BV LPF 12-2022'!B:J,9,0)</f>
        <v>29725500</v>
      </c>
    </row>
    <row r="53" spans="1:25" s="106" customFormat="1" ht="15" customHeight="1">
      <c r="A53" s="80">
        <v>29</v>
      </c>
      <c r="B53" s="78" t="s">
        <v>178</v>
      </c>
      <c r="C53" s="79" t="s">
        <v>20</v>
      </c>
      <c r="D53" s="80" t="s">
        <v>49</v>
      </c>
      <c r="E53" s="94">
        <v>2500</v>
      </c>
      <c r="F53" s="80">
        <v>178</v>
      </c>
      <c r="G53" s="80">
        <v>6</v>
      </c>
      <c r="H53" s="80" t="s">
        <v>27</v>
      </c>
      <c r="I53" s="80" t="s">
        <v>57</v>
      </c>
      <c r="J53" s="80" t="s">
        <v>34</v>
      </c>
      <c r="K53" s="80" t="s">
        <v>27</v>
      </c>
      <c r="L53" s="80" t="s">
        <v>27</v>
      </c>
      <c r="M53" s="80" t="s">
        <v>27</v>
      </c>
      <c r="N53" s="80" t="s">
        <v>27</v>
      </c>
      <c r="O53" s="80" t="s">
        <v>39</v>
      </c>
      <c r="P53" s="80" t="s">
        <v>92</v>
      </c>
      <c r="Q53" s="80"/>
      <c r="R53" s="80" t="s">
        <v>101</v>
      </c>
      <c r="S53" s="81" t="s">
        <v>34</v>
      </c>
      <c r="T53" s="80" t="s">
        <v>33</v>
      </c>
      <c r="U53" s="91" t="s">
        <v>86</v>
      </c>
      <c r="V53" s="80" t="s">
        <v>27</v>
      </c>
      <c r="W53" s="80"/>
      <c r="X53" s="80" t="s">
        <v>143</v>
      </c>
      <c r="Y53" s="82">
        <f>VLOOKUP(B53,'Bonos BV LPF 12-2022'!B:J,9,0)</f>
        <v>31625500</v>
      </c>
    </row>
    <row r="54" spans="1:25" s="106" customFormat="1" ht="15" customHeight="1">
      <c r="A54" s="80">
        <v>30</v>
      </c>
      <c r="B54" s="78" t="s">
        <v>179</v>
      </c>
      <c r="C54" s="79" t="s">
        <v>20</v>
      </c>
      <c r="D54" s="80" t="s">
        <v>180</v>
      </c>
      <c r="E54" s="94">
        <v>2200</v>
      </c>
      <c r="F54" s="80">
        <v>200</v>
      </c>
      <c r="G54" s="80">
        <v>6</v>
      </c>
      <c r="H54" s="80" t="s">
        <v>27</v>
      </c>
      <c r="I54" s="80" t="s">
        <v>57</v>
      </c>
      <c r="J54" s="80" t="s">
        <v>34</v>
      </c>
      <c r="K54" s="80" t="s">
        <v>27</v>
      </c>
      <c r="L54" s="80" t="s">
        <v>27</v>
      </c>
      <c r="M54" s="80" t="s">
        <v>27</v>
      </c>
      <c r="N54" s="80" t="s">
        <v>27</v>
      </c>
      <c r="O54" s="80" t="s">
        <v>39</v>
      </c>
      <c r="P54" s="80" t="s">
        <v>50</v>
      </c>
      <c r="Q54" s="80"/>
      <c r="R54" s="80" t="s">
        <v>83</v>
      </c>
      <c r="S54" s="81" t="s">
        <v>34</v>
      </c>
      <c r="T54" s="80" t="s">
        <v>33</v>
      </c>
      <c r="U54" s="91" t="s">
        <v>86</v>
      </c>
      <c r="V54" s="80" t="s">
        <v>27</v>
      </c>
      <c r="W54" s="80"/>
      <c r="X54" s="80" t="s">
        <v>143</v>
      </c>
      <c r="Y54" s="82">
        <f>VLOOKUP(B54,'Bonos BV LPF 12-2022'!B:J,9,0)</f>
        <v>31815500</v>
      </c>
    </row>
    <row r="55" spans="1:25" s="106" customFormat="1" ht="15" customHeight="1">
      <c r="A55" s="80">
        <v>31</v>
      </c>
      <c r="B55" s="78" t="s">
        <v>181</v>
      </c>
      <c r="C55" s="79" t="s">
        <v>20</v>
      </c>
      <c r="D55" s="80" t="s">
        <v>180</v>
      </c>
      <c r="E55" s="94">
        <v>2200</v>
      </c>
      <c r="F55" s="80">
        <v>200</v>
      </c>
      <c r="G55" s="80">
        <v>6</v>
      </c>
      <c r="H55" s="80" t="s">
        <v>27</v>
      </c>
      <c r="I55" s="80" t="s">
        <v>57</v>
      </c>
      <c r="J55" s="80" t="s">
        <v>34</v>
      </c>
      <c r="K55" s="80" t="s">
        <v>27</v>
      </c>
      <c r="L55" s="80" t="s">
        <v>27</v>
      </c>
      <c r="M55" s="80" t="s">
        <v>27</v>
      </c>
      <c r="N55" s="80" t="s">
        <v>27</v>
      </c>
      <c r="O55" s="80" t="s">
        <v>39</v>
      </c>
      <c r="P55" s="80" t="s">
        <v>92</v>
      </c>
      <c r="Q55" s="80"/>
      <c r="R55" s="80" t="s">
        <v>101</v>
      </c>
      <c r="S55" s="81" t="s">
        <v>34</v>
      </c>
      <c r="T55" s="80" t="s">
        <v>33</v>
      </c>
      <c r="U55" s="91" t="s">
        <v>86</v>
      </c>
      <c r="V55" s="80" t="s">
        <v>27</v>
      </c>
      <c r="W55" s="80"/>
      <c r="X55" s="80" t="s">
        <v>143</v>
      </c>
      <c r="Y55" s="82">
        <f>VLOOKUP(B55,'Bonos BV LPF 12-2022'!B:J,9,0)</f>
        <v>35140500</v>
      </c>
    </row>
    <row r="56" spans="1:25" s="106" customFormat="1" ht="15" customHeight="1">
      <c r="A56" s="80">
        <v>32</v>
      </c>
      <c r="B56" s="78" t="s">
        <v>182</v>
      </c>
      <c r="C56" s="79" t="s">
        <v>20</v>
      </c>
      <c r="D56" s="80" t="s">
        <v>180</v>
      </c>
      <c r="E56" s="94">
        <v>2200</v>
      </c>
      <c r="F56" s="80">
        <v>200</v>
      </c>
      <c r="G56" s="80">
        <v>6</v>
      </c>
      <c r="H56" s="80" t="s">
        <v>27</v>
      </c>
      <c r="I56" s="80" t="s">
        <v>57</v>
      </c>
      <c r="J56" s="80" t="s">
        <v>34</v>
      </c>
      <c r="K56" s="80" t="s">
        <v>27</v>
      </c>
      <c r="L56" s="80" t="s">
        <v>27</v>
      </c>
      <c r="M56" s="80" t="s">
        <v>27</v>
      </c>
      <c r="N56" s="80" t="s">
        <v>27</v>
      </c>
      <c r="O56" s="80" t="s">
        <v>39</v>
      </c>
      <c r="P56" s="80" t="s">
        <v>92</v>
      </c>
      <c r="Q56" s="80"/>
      <c r="R56" s="80" t="s">
        <v>93</v>
      </c>
      <c r="S56" s="81" t="s">
        <v>34</v>
      </c>
      <c r="T56" s="80" t="s">
        <v>33</v>
      </c>
      <c r="U56" s="91" t="s">
        <v>86</v>
      </c>
      <c r="V56" s="80" t="s">
        <v>27</v>
      </c>
      <c r="W56" s="80" t="s">
        <v>94</v>
      </c>
      <c r="X56" s="80" t="s">
        <v>143</v>
      </c>
      <c r="Y56" s="82">
        <f>VLOOKUP(B56,'Bonos BV LPF 12-2022'!B:J,9,0)</f>
        <v>41600500</v>
      </c>
    </row>
    <row r="57" spans="1:25" ht="9" customHeight="1">
      <c r="A57" s="98"/>
      <c r="C57" s="15"/>
      <c r="D57" s="119"/>
      <c r="E57" s="119"/>
      <c r="F57" s="119"/>
      <c r="G57" s="26"/>
      <c r="L57" s="18"/>
      <c r="M57" s="19"/>
      <c r="N57" s="26"/>
      <c r="P57" s="19"/>
      <c r="Y57" s="20"/>
    </row>
    <row r="58" spans="1:25" ht="15.75">
      <c r="A58" s="98"/>
      <c r="B58" s="8" t="s">
        <v>210</v>
      </c>
      <c r="C58" s="22"/>
      <c r="D58" s="22"/>
      <c r="E58" s="23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77"/>
      <c r="Y58" s="12"/>
    </row>
    <row r="59" spans="1:25" ht="15.75" customHeight="1">
      <c r="A59" s="99">
        <v>33</v>
      </c>
      <c r="B59" s="78" t="s">
        <v>211</v>
      </c>
      <c r="C59" s="79" t="s">
        <v>20</v>
      </c>
      <c r="D59" s="91" t="s">
        <v>212</v>
      </c>
      <c r="E59" s="92">
        <v>1600</v>
      </c>
      <c r="F59" s="91">
        <v>139</v>
      </c>
      <c r="G59" s="91">
        <v>6</v>
      </c>
      <c r="H59" s="91" t="s">
        <v>27</v>
      </c>
      <c r="I59" s="91" t="s">
        <v>57</v>
      </c>
      <c r="J59" s="91" t="s">
        <v>34</v>
      </c>
      <c r="K59" s="91" t="s">
        <v>27</v>
      </c>
      <c r="L59" s="91" t="s">
        <v>27</v>
      </c>
      <c r="M59" s="91" t="s">
        <v>27</v>
      </c>
      <c r="N59" s="80" t="s">
        <v>27</v>
      </c>
      <c r="O59" s="81" t="s">
        <v>39</v>
      </c>
      <c r="P59" s="81" t="s">
        <v>50</v>
      </c>
      <c r="Q59" s="80" t="s">
        <v>27</v>
      </c>
      <c r="R59" s="91" t="s">
        <v>101</v>
      </c>
      <c r="S59" s="81" t="s">
        <v>34</v>
      </c>
      <c r="T59" s="81" t="s">
        <v>33</v>
      </c>
      <c r="U59" s="91" t="s">
        <v>86</v>
      </c>
      <c r="V59" s="81" t="s">
        <v>27</v>
      </c>
      <c r="W59" s="81"/>
      <c r="X59" s="81" t="s">
        <v>48</v>
      </c>
      <c r="Y59" s="82">
        <f>VLOOKUP(B59,'Bonos BV LPF 12-2022'!B:J,9,0)</f>
        <v>27797700</v>
      </c>
    </row>
    <row r="60" spans="1:25" ht="15.75" customHeight="1">
      <c r="A60" s="99">
        <v>34</v>
      </c>
      <c r="B60" s="78" t="s">
        <v>213</v>
      </c>
      <c r="C60" s="79" t="s">
        <v>20</v>
      </c>
      <c r="D60" s="91" t="s">
        <v>212</v>
      </c>
      <c r="E60" s="92">
        <v>1600</v>
      </c>
      <c r="F60" s="91">
        <v>139</v>
      </c>
      <c r="G60" s="91">
        <v>6</v>
      </c>
      <c r="H60" s="91" t="s">
        <v>27</v>
      </c>
      <c r="I60" s="91" t="s">
        <v>57</v>
      </c>
      <c r="J60" s="91" t="s">
        <v>34</v>
      </c>
      <c r="K60" s="91" t="s">
        <v>27</v>
      </c>
      <c r="L60" s="91" t="s">
        <v>27</v>
      </c>
      <c r="M60" s="91" t="s">
        <v>27</v>
      </c>
      <c r="N60" s="80" t="s">
        <v>27</v>
      </c>
      <c r="O60" s="81" t="s">
        <v>39</v>
      </c>
      <c r="P60" s="81" t="s">
        <v>50</v>
      </c>
      <c r="Q60" s="80" t="s">
        <v>27</v>
      </c>
      <c r="R60" s="91" t="s">
        <v>101</v>
      </c>
      <c r="S60" s="81" t="s">
        <v>34</v>
      </c>
      <c r="T60" s="81" t="s">
        <v>33</v>
      </c>
      <c r="U60" s="91" t="s">
        <v>86</v>
      </c>
      <c r="V60" s="81" t="s">
        <v>27</v>
      </c>
      <c r="W60" s="81" t="s">
        <v>214</v>
      </c>
      <c r="X60" s="81" t="s">
        <v>48</v>
      </c>
      <c r="Y60" s="82">
        <f>VLOOKUP(B60,'Bonos BV LPF 12-2022'!B:J,9,0)</f>
        <v>30587699.999999996</v>
      </c>
    </row>
    <row r="61" spans="1:25" ht="6" customHeight="1">
      <c r="A61" s="98"/>
      <c r="C61" s="15"/>
      <c r="D61" s="119"/>
      <c r="E61" s="119"/>
      <c r="F61" s="119"/>
      <c r="G61" s="26"/>
      <c r="L61" s="18"/>
      <c r="M61" s="19"/>
      <c r="N61" s="26"/>
      <c r="P61" s="19"/>
      <c r="Y61" s="20"/>
    </row>
    <row r="62" spans="1:25" ht="15.75">
      <c r="A62" s="98"/>
      <c r="B62" s="8" t="s">
        <v>215</v>
      </c>
      <c r="C62" s="22"/>
      <c r="D62" s="22"/>
      <c r="E62" s="23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77"/>
      <c r="Y62" s="12"/>
    </row>
    <row r="63" spans="1:25" ht="15.75" customHeight="1">
      <c r="A63" s="99">
        <v>35</v>
      </c>
      <c r="B63" s="78" t="s">
        <v>216</v>
      </c>
      <c r="C63" s="79" t="s">
        <v>20</v>
      </c>
      <c r="D63" s="91" t="s">
        <v>217</v>
      </c>
      <c r="E63" s="92"/>
      <c r="F63" s="91">
        <v>134</v>
      </c>
      <c r="G63" s="91">
        <v>6</v>
      </c>
      <c r="H63" s="91" t="s">
        <v>27</v>
      </c>
      <c r="I63" s="91" t="s">
        <v>57</v>
      </c>
      <c r="J63" s="91" t="s">
        <v>34</v>
      </c>
      <c r="K63" s="91" t="s">
        <v>27</v>
      </c>
      <c r="L63" s="91" t="s">
        <v>27</v>
      </c>
      <c r="M63" s="91" t="s">
        <v>27</v>
      </c>
      <c r="N63" s="80" t="s">
        <v>91</v>
      </c>
      <c r="O63" s="81" t="s">
        <v>39</v>
      </c>
      <c r="P63" s="81" t="s">
        <v>50</v>
      </c>
      <c r="Q63" s="80"/>
      <c r="R63" s="91" t="s">
        <v>83</v>
      </c>
      <c r="S63" s="81" t="s">
        <v>34</v>
      </c>
      <c r="T63" s="81" t="s">
        <v>33</v>
      </c>
      <c r="U63" s="91" t="s">
        <v>218</v>
      </c>
      <c r="V63" s="81" t="s">
        <v>27</v>
      </c>
      <c r="W63" s="81"/>
      <c r="X63" s="81" t="s">
        <v>48</v>
      </c>
      <c r="Y63" s="82">
        <f>VLOOKUP(B63,'Bonos BV LPF 12-2022'!B:J,9,0)</f>
        <v>36725700</v>
      </c>
    </row>
    <row r="64" spans="1:25" ht="15.75" customHeight="1">
      <c r="A64" s="99">
        <v>36</v>
      </c>
      <c r="B64" s="78" t="s">
        <v>219</v>
      </c>
      <c r="C64" s="79" t="s">
        <v>20</v>
      </c>
      <c r="D64" s="91" t="s">
        <v>217</v>
      </c>
      <c r="E64" s="92"/>
      <c r="F64" s="91">
        <v>201</v>
      </c>
      <c r="G64" s="91">
        <v>6</v>
      </c>
      <c r="H64" s="91" t="s">
        <v>27</v>
      </c>
      <c r="I64" s="91" t="s">
        <v>57</v>
      </c>
      <c r="J64" s="91" t="s">
        <v>34</v>
      </c>
      <c r="K64" s="91" t="s">
        <v>27</v>
      </c>
      <c r="L64" s="91" t="s">
        <v>27</v>
      </c>
      <c r="M64" s="91" t="s">
        <v>27</v>
      </c>
      <c r="N64" s="80" t="s">
        <v>91</v>
      </c>
      <c r="O64" s="81" t="s">
        <v>39</v>
      </c>
      <c r="P64" s="81" t="s">
        <v>50</v>
      </c>
      <c r="Q64" s="80"/>
      <c r="R64" s="91" t="s">
        <v>83</v>
      </c>
      <c r="S64" s="81" t="s">
        <v>34</v>
      </c>
      <c r="T64" s="81" t="s">
        <v>33</v>
      </c>
      <c r="U64" s="91" t="s">
        <v>218</v>
      </c>
      <c r="V64" s="81" t="s">
        <v>27</v>
      </c>
      <c r="W64" s="81" t="s">
        <v>214</v>
      </c>
      <c r="X64" s="81" t="s">
        <v>48</v>
      </c>
      <c r="Y64" s="82">
        <f>VLOOKUP(B64,'Bonos BV LPF 12-2022'!B:J,9,0)</f>
        <v>46025700</v>
      </c>
    </row>
    <row r="66" spans="1:25" s="115" customFormat="1" ht="15.75">
      <c r="A66" s="20"/>
      <c r="B66" s="8" t="s">
        <v>146</v>
      </c>
      <c r="C66" s="107"/>
      <c r="D66" s="108"/>
      <c r="E66" s="109"/>
      <c r="F66" s="109"/>
      <c r="G66" s="107"/>
      <c r="H66" s="107"/>
      <c r="I66" s="107"/>
      <c r="J66" s="107"/>
      <c r="K66" s="107"/>
      <c r="L66" s="107"/>
      <c r="M66" s="107"/>
      <c r="N66" s="107"/>
      <c r="O66" s="110"/>
      <c r="P66" s="107"/>
      <c r="Q66" s="107"/>
      <c r="R66" s="107"/>
      <c r="S66" s="107"/>
      <c r="T66" s="111"/>
      <c r="U66" s="111"/>
      <c r="V66" s="112"/>
      <c r="W66" s="112"/>
      <c r="X66" s="113"/>
      <c r="Y66" s="114"/>
    </row>
    <row r="67" spans="1:25" ht="15" customHeight="1">
      <c r="A67" s="80">
        <v>37</v>
      </c>
      <c r="B67" s="78" t="s">
        <v>151</v>
      </c>
      <c r="C67" s="79" t="s">
        <v>147</v>
      </c>
      <c r="D67" s="94" t="s">
        <v>149</v>
      </c>
      <c r="E67" s="80">
        <v>2200</v>
      </c>
      <c r="F67" s="80">
        <v>174</v>
      </c>
      <c r="G67" s="80">
        <v>8</v>
      </c>
      <c r="H67" s="80" t="s">
        <v>27</v>
      </c>
      <c r="I67" s="80" t="s">
        <v>57</v>
      </c>
      <c r="J67" s="80" t="s">
        <v>34</v>
      </c>
      <c r="K67" s="80" t="s">
        <v>27</v>
      </c>
      <c r="L67" s="80" t="s">
        <v>27</v>
      </c>
      <c r="M67" s="80" t="s">
        <v>27</v>
      </c>
      <c r="N67" s="80" t="s">
        <v>91</v>
      </c>
      <c r="O67" s="81" t="s">
        <v>39</v>
      </c>
      <c r="P67" s="80" t="s">
        <v>50</v>
      </c>
      <c r="Q67" s="80"/>
      <c r="R67" s="80" t="s">
        <v>101</v>
      </c>
      <c r="S67" s="80" t="s">
        <v>34</v>
      </c>
      <c r="T67" s="81" t="s">
        <v>107</v>
      </c>
      <c r="U67" s="91" t="s">
        <v>148</v>
      </c>
      <c r="V67" s="116"/>
      <c r="W67" s="116" t="s">
        <v>94</v>
      </c>
      <c r="X67" s="79" t="s">
        <v>152</v>
      </c>
      <c r="Y67" s="82">
        <f>VLOOKUP(B67,'Bonos BV LPF 12-2022'!B:J,9,0)</f>
        <v>42707553</v>
      </c>
    </row>
    <row r="68" spans="1:25" ht="15" customHeight="1">
      <c r="A68" s="80">
        <v>38</v>
      </c>
      <c r="B68" s="78" t="s">
        <v>153</v>
      </c>
      <c r="C68" s="79" t="s">
        <v>147</v>
      </c>
      <c r="D68" s="94" t="s">
        <v>149</v>
      </c>
      <c r="E68" s="80">
        <v>2200</v>
      </c>
      <c r="F68" s="80">
        <v>174</v>
      </c>
      <c r="G68" s="80">
        <v>8</v>
      </c>
      <c r="H68" s="80" t="s">
        <v>27</v>
      </c>
      <c r="I68" s="80" t="s">
        <v>57</v>
      </c>
      <c r="J68" s="80" t="s">
        <v>34</v>
      </c>
      <c r="K68" s="80" t="s">
        <v>27</v>
      </c>
      <c r="L68" s="80" t="s">
        <v>27</v>
      </c>
      <c r="M68" s="80" t="s">
        <v>27</v>
      </c>
      <c r="N68" s="80" t="s">
        <v>91</v>
      </c>
      <c r="O68" s="81" t="s">
        <v>39</v>
      </c>
      <c r="P68" s="80" t="s">
        <v>50</v>
      </c>
      <c r="Q68" s="80"/>
      <c r="R68" s="80" t="s">
        <v>101</v>
      </c>
      <c r="S68" s="80" t="s">
        <v>34</v>
      </c>
      <c r="T68" s="81" t="s">
        <v>107</v>
      </c>
      <c r="U68" s="91" t="s">
        <v>148</v>
      </c>
      <c r="V68" s="116"/>
      <c r="W68" s="116" t="s">
        <v>94</v>
      </c>
      <c r="X68" s="79" t="s">
        <v>150</v>
      </c>
      <c r="Y68" s="82">
        <f>VLOOKUP(B68,'Bonos BV LPF 12-2022'!B:J,9,0)</f>
        <v>43150233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M67"/>
  <sheetViews>
    <sheetView showGridLines="0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A5" sqref="A5"/>
    </sheetView>
  </sheetViews>
  <sheetFormatPr baseColWidth="10" defaultRowHeight="13.5"/>
  <cols>
    <col min="1" max="1" width="3" style="39" bestFit="1" customWidth="1"/>
    <col min="2" max="2" width="45.5703125" style="40" customWidth="1"/>
    <col min="3" max="3" width="1.5703125" style="89" customWidth="1"/>
    <col min="4" max="4" width="15.7109375" style="40" customWidth="1"/>
    <col min="5" max="5" width="1.5703125" style="28" customWidth="1"/>
    <col min="6" max="6" width="11.85546875" style="26" bestFit="1" customWidth="1"/>
    <col min="7" max="7" width="2.140625" style="26" customWidth="1"/>
    <col min="8" max="8" width="14.7109375" style="26" customWidth="1"/>
    <col min="9" max="9" width="3.5703125" style="26" customWidth="1"/>
    <col min="10" max="10" width="15.85546875" style="41" customWidth="1"/>
    <col min="11" max="11" width="12.7109375" style="21" customWidth="1"/>
    <col min="12" max="12" width="11.42578125" style="21"/>
    <col min="13" max="13" width="13.28515625" style="21" bestFit="1" customWidth="1"/>
    <col min="14" max="161" width="11.42578125" style="21"/>
    <col min="162" max="162" width="3.7109375" style="21" bestFit="1" customWidth="1"/>
    <col min="163" max="163" width="37.7109375" style="21" bestFit="1" customWidth="1"/>
    <col min="164" max="164" width="1.28515625" style="21" customWidth="1"/>
    <col min="165" max="165" width="13.28515625" style="21" bestFit="1" customWidth="1"/>
    <col min="166" max="166" width="1.28515625" style="21" customWidth="1"/>
    <col min="167" max="168" width="24.5703125" style="21" customWidth="1"/>
    <col min="169" max="169" width="14.7109375" style="21" bestFit="1" customWidth="1"/>
    <col min="170" max="170" width="1.28515625" style="21" customWidth="1"/>
    <col min="171" max="171" width="12" style="21" bestFit="1" customWidth="1"/>
    <col min="172" max="173" width="12" style="21" customWidth="1"/>
    <col min="174" max="417" width="11.42578125" style="21"/>
    <col min="418" max="418" width="3.7109375" style="21" bestFit="1" customWidth="1"/>
    <col min="419" max="419" width="37.7109375" style="21" bestFit="1" customWidth="1"/>
    <col min="420" max="420" width="1.28515625" style="21" customWidth="1"/>
    <col min="421" max="421" width="13.28515625" style="21" bestFit="1" customWidth="1"/>
    <col min="422" max="422" width="1.28515625" style="21" customWidth="1"/>
    <col min="423" max="424" width="24.5703125" style="21" customWidth="1"/>
    <col min="425" max="425" width="14.7109375" style="21" bestFit="1" customWidth="1"/>
    <col min="426" max="426" width="1.28515625" style="21" customWidth="1"/>
    <col min="427" max="427" width="12" style="21" bestFit="1" customWidth="1"/>
    <col min="428" max="429" width="12" style="21" customWidth="1"/>
    <col min="430" max="673" width="11.42578125" style="21"/>
    <col min="674" max="674" width="3.7109375" style="21" bestFit="1" customWidth="1"/>
    <col min="675" max="675" width="37.7109375" style="21" bestFit="1" customWidth="1"/>
    <col min="676" max="676" width="1.28515625" style="21" customWidth="1"/>
    <col min="677" max="677" width="13.28515625" style="21" bestFit="1" customWidth="1"/>
    <col min="678" max="678" width="1.28515625" style="21" customWidth="1"/>
    <col min="679" max="680" width="24.5703125" style="21" customWidth="1"/>
    <col min="681" max="681" width="14.7109375" style="21" bestFit="1" customWidth="1"/>
    <col min="682" max="682" width="1.28515625" style="21" customWidth="1"/>
    <col min="683" max="683" width="12" style="21" bestFit="1" customWidth="1"/>
    <col min="684" max="685" width="12" style="21" customWidth="1"/>
    <col min="686" max="929" width="11.42578125" style="21"/>
    <col min="930" max="930" width="3.7109375" style="21" bestFit="1" customWidth="1"/>
    <col min="931" max="931" width="37.7109375" style="21" bestFit="1" customWidth="1"/>
    <col min="932" max="932" width="1.28515625" style="21" customWidth="1"/>
    <col min="933" max="933" width="13.28515625" style="21" bestFit="1" customWidth="1"/>
    <col min="934" max="934" width="1.28515625" style="21" customWidth="1"/>
    <col min="935" max="936" width="24.5703125" style="21" customWidth="1"/>
    <col min="937" max="937" width="14.7109375" style="21" bestFit="1" customWidth="1"/>
    <col min="938" max="938" width="1.28515625" style="21" customWidth="1"/>
    <col min="939" max="939" width="12" style="21" bestFit="1" customWidth="1"/>
    <col min="940" max="941" width="12" style="21" customWidth="1"/>
    <col min="942" max="1185" width="11.42578125" style="21"/>
    <col min="1186" max="1186" width="3.7109375" style="21" bestFit="1" customWidth="1"/>
    <col min="1187" max="1187" width="37.7109375" style="21" bestFit="1" customWidth="1"/>
    <col min="1188" max="1188" width="1.28515625" style="21" customWidth="1"/>
    <col min="1189" max="1189" width="13.28515625" style="21" bestFit="1" customWidth="1"/>
    <col min="1190" max="1190" width="1.28515625" style="21" customWidth="1"/>
    <col min="1191" max="1192" width="24.5703125" style="21" customWidth="1"/>
    <col min="1193" max="1193" width="14.7109375" style="21" bestFit="1" customWidth="1"/>
    <col min="1194" max="1194" width="1.28515625" style="21" customWidth="1"/>
    <col min="1195" max="1195" width="12" style="21" bestFit="1" customWidth="1"/>
    <col min="1196" max="1197" width="12" style="21" customWidth="1"/>
    <col min="1198" max="1441" width="11.42578125" style="21"/>
    <col min="1442" max="1442" width="3.7109375" style="21" bestFit="1" customWidth="1"/>
    <col min="1443" max="1443" width="37.7109375" style="21" bestFit="1" customWidth="1"/>
    <col min="1444" max="1444" width="1.28515625" style="21" customWidth="1"/>
    <col min="1445" max="1445" width="13.28515625" style="21" bestFit="1" customWidth="1"/>
    <col min="1446" max="1446" width="1.28515625" style="21" customWidth="1"/>
    <col min="1447" max="1448" width="24.5703125" style="21" customWidth="1"/>
    <col min="1449" max="1449" width="14.7109375" style="21" bestFit="1" customWidth="1"/>
    <col min="1450" max="1450" width="1.28515625" style="21" customWidth="1"/>
    <col min="1451" max="1451" width="12" style="21" bestFit="1" customWidth="1"/>
    <col min="1452" max="1453" width="12" style="21" customWidth="1"/>
    <col min="1454" max="1697" width="11.42578125" style="21"/>
    <col min="1698" max="1698" width="3.7109375" style="21" bestFit="1" customWidth="1"/>
    <col min="1699" max="1699" width="37.7109375" style="21" bestFit="1" customWidth="1"/>
    <col min="1700" max="1700" width="1.28515625" style="21" customWidth="1"/>
    <col min="1701" max="1701" width="13.28515625" style="21" bestFit="1" customWidth="1"/>
    <col min="1702" max="1702" width="1.28515625" style="21" customWidth="1"/>
    <col min="1703" max="1704" width="24.5703125" style="21" customWidth="1"/>
    <col min="1705" max="1705" width="14.7109375" style="21" bestFit="1" customWidth="1"/>
    <col min="1706" max="1706" width="1.28515625" style="21" customWidth="1"/>
    <col min="1707" max="1707" width="12" style="21" bestFit="1" customWidth="1"/>
    <col min="1708" max="1709" width="12" style="21" customWidth="1"/>
    <col min="1710" max="1953" width="11.42578125" style="21"/>
    <col min="1954" max="1954" width="3.7109375" style="21" bestFit="1" customWidth="1"/>
    <col min="1955" max="1955" width="37.7109375" style="21" bestFit="1" customWidth="1"/>
    <col min="1956" max="1956" width="1.28515625" style="21" customWidth="1"/>
    <col min="1957" max="1957" width="13.28515625" style="21" bestFit="1" customWidth="1"/>
    <col min="1958" max="1958" width="1.28515625" style="21" customWidth="1"/>
    <col min="1959" max="1960" width="24.5703125" style="21" customWidth="1"/>
    <col min="1961" max="1961" width="14.7109375" style="21" bestFit="1" customWidth="1"/>
    <col min="1962" max="1962" width="1.28515625" style="21" customWidth="1"/>
    <col min="1963" max="1963" width="12" style="21" bestFit="1" customWidth="1"/>
    <col min="1964" max="1965" width="12" style="21" customWidth="1"/>
    <col min="1966" max="2209" width="11.42578125" style="21"/>
    <col min="2210" max="2210" width="3.7109375" style="21" bestFit="1" customWidth="1"/>
    <col min="2211" max="2211" width="37.7109375" style="21" bestFit="1" customWidth="1"/>
    <col min="2212" max="2212" width="1.28515625" style="21" customWidth="1"/>
    <col min="2213" max="2213" width="13.28515625" style="21" bestFit="1" customWidth="1"/>
    <col min="2214" max="2214" width="1.28515625" style="21" customWidth="1"/>
    <col min="2215" max="2216" width="24.5703125" style="21" customWidth="1"/>
    <col min="2217" max="2217" width="14.7109375" style="21" bestFit="1" customWidth="1"/>
    <col min="2218" max="2218" width="1.28515625" style="21" customWidth="1"/>
    <col min="2219" max="2219" width="12" style="21" bestFit="1" customWidth="1"/>
    <col min="2220" max="2221" width="12" style="21" customWidth="1"/>
    <col min="2222" max="2465" width="11.42578125" style="21"/>
    <col min="2466" max="2466" width="3.7109375" style="21" bestFit="1" customWidth="1"/>
    <col min="2467" max="2467" width="37.7109375" style="21" bestFit="1" customWidth="1"/>
    <col min="2468" max="2468" width="1.28515625" style="21" customWidth="1"/>
    <col min="2469" max="2469" width="13.28515625" style="21" bestFit="1" customWidth="1"/>
    <col min="2470" max="2470" width="1.28515625" style="21" customWidth="1"/>
    <col min="2471" max="2472" width="24.5703125" style="21" customWidth="1"/>
    <col min="2473" max="2473" width="14.7109375" style="21" bestFit="1" customWidth="1"/>
    <col min="2474" max="2474" width="1.28515625" style="21" customWidth="1"/>
    <col min="2475" max="2475" width="12" style="21" bestFit="1" customWidth="1"/>
    <col min="2476" max="2477" width="12" style="21" customWidth="1"/>
    <col min="2478" max="2721" width="11.42578125" style="21"/>
    <col min="2722" max="2722" width="3.7109375" style="21" bestFit="1" customWidth="1"/>
    <col min="2723" max="2723" width="37.7109375" style="21" bestFit="1" customWidth="1"/>
    <col min="2724" max="2724" width="1.28515625" style="21" customWidth="1"/>
    <col min="2725" max="2725" width="13.28515625" style="21" bestFit="1" customWidth="1"/>
    <col min="2726" max="2726" width="1.28515625" style="21" customWidth="1"/>
    <col min="2727" max="2728" width="24.5703125" style="21" customWidth="1"/>
    <col min="2729" max="2729" width="14.7109375" style="21" bestFit="1" customWidth="1"/>
    <col min="2730" max="2730" width="1.28515625" style="21" customWidth="1"/>
    <col min="2731" max="2731" width="12" style="21" bestFit="1" customWidth="1"/>
    <col min="2732" max="2733" width="12" style="21" customWidth="1"/>
    <col min="2734" max="2977" width="11.42578125" style="21"/>
    <col min="2978" max="2978" width="3.7109375" style="21" bestFit="1" customWidth="1"/>
    <col min="2979" max="2979" width="37.7109375" style="21" bestFit="1" customWidth="1"/>
    <col min="2980" max="2980" width="1.28515625" style="21" customWidth="1"/>
    <col min="2981" max="2981" width="13.28515625" style="21" bestFit="1" customWidth="1"/>
    <col min="2982" max="2982" width="1.28515625" style="21" customWidth="1"/>
    <col min="2983" max="2984" width="24.5703125" style="21" customWidth="1"/>
    <col min="2985" max="2985" width="14.7109375" style="21" bestFit="1" customWidth="1"/>
    <col min="2986" max="2986" width="1.28515625" style="21" customWidth="1"/>
    <col min="2987" max="2987" width="12" style="21" bestFit="1" customWidth="1"/>
    <col min="2988" max="2989" width="12" style="21" customWidth="1"/>
    <col min="2990" max="3233" width="11.42578125" style="21"/>
    <col min="3234" max="3234" width="3.7109375" style="21" bestFit="1" customWidth="1"/>
    <col min="3235" max="3235" width="37.7109375" style="21" bestFit="1" customWidth="1"/>
    <col min="3236" max="3236" width="1.28515625" style="21" customWidth="1"/>
    <col min="3237" max="3237" width="13.28515625" style="21" bestFit="1" customWidth="1"/>
    <col min="3238" max="3238" width="1.28515625" style="21" customWidth="1"/>
    <col min="3239" max="3240" width="24.5703125" style="21" customWidth="1"/>
    <col min="3241" max="3241" width="14.7109375" style="21" bestFit="1" customWidth="1"/>
    <col min="3242" max="3242" width="1.28515625" style="21" customWidth="1"/>
    <col min="3243" max="3243" width="12" style="21" bestFit="1" customWidth="1"/>
    <col min="3244" max="3245" width="12" style="21" customWidth="1"/>
    <col min="3246" max="3489" width="11.42578125" style="21"/>
    <col min="3490" max="3490" width="3.7109375" style="21" bestFit="1" customWidth="1"/>
    <col min="3491" max="3491" width="37.7109375" style="21" bestFit="1" customWidth="1"/>
    <col min="3492" max="3492" width="1.28515625" style="21" customWidth="1"/>
    <col min="3493" max="3493" width="13.28515625" style="21" bestFit="1" customWidth="1"/>
    <col min="3494" max="3494" width="1.28515625" style="21" customWidth="1"/>
    <col min="3495" max="3496" width="24.5703125" style="21" customWidth="1"/>
    <col min="3497" max="3497" width="14.7109375" style="21" bestFit="1" customWidth="1"/>
    <col min="3498" max="3498" width="1.28515625" style="21" customWidth="1"/>
    <col min="3499" max="3499" width="12" style="21" bestFit="1" customWidth="1"/>
    <col min="3500" max="3501" width="12" style="21" customWidth="1"/>
    <col min="3502" max="3745" width="11.42578125" style="21"/>
    <col min="3746" max="3746" width="3.7109375" style="21" bestFit="1" customWidth="1"/>
    <col min="3747" max="3747" width="37.7109375" style="21" bestFit="1" customWidth="1"/>
    <col min="3748" max="3748" width="1.28515625" style="21" customWidth="1"/>
    <col min="3749" max="3749" width="13.28515625" style="21" bestFit="1" customWidth="1"/>
    <col min="3750" max="3750" width="1.28515625" style="21" customWidth="1"/>
    <col min="3751" max="3752" width="24.5703125" style="21" customWidth="1"/>
    <col min="3753" max="3753" width="14.7109375" style="21" bestFit="1" customWidth="1"/>
    <col min="3754" max="3754" width="1.28515625" style="21" customWidth="1"/>
    <col min="3755" max="3755" width="12" style="21" bestFit="1" customWidth="1"/>
    <col min="3756" max="3757" width="12" style="21" customWidth="1"/>
    <col min="3758" max="4001" width="11.42578125" style="21"/>
    <col min="4002" max="4002" width="3.7109375" style="21" bestFit="1" customWidth="1"/>
    <col min="4003" max="4003" width="37.7109375" style="21" bestFit="1" customWidth="1"/>
    <col min="4004" max="4004" width="1.28515625" style="21" customWidth="1"/>
    <col min="4005" max="4005" width="13.28515625" style="21" bestFit="1" customWidth="1"/>
    <col min="4006" max="4006" width="1.28515625" style="21" customWidth="1"/>
    <col min="4007" max="4008" width="24.5703125" style="21" customWidth="1"/>
    <col min="4009" max="4009" width="14.7109375" style="21" bestFit="1" customWidth="1"/>
    <col min="4010" max="4010" width="1.28515625" style="21" customWidth="1"/>
    <col min="4011" max="4011" width="12" style="21" bestFit="1" customWidth="1"/>
    <col min="4012" max="4013" width="12" style="21" customWidth="1"/>
    <col min="4014" max="4257" width="11.42578125" style="21"/>
    <col min="4258" max="4258" width="3.7109375" style="21" bestFit="1" customWidth="1"/>
    <col min="4259" max="4259" width="37.7109375" style="21" bestFit="1" customWidth="1"/>
    <col min="4260" max="4260" width="1.28515625" style="21" customWidth="1"/>
    <col min="4261" max="4261" width="13.28515625" style="21" bestFit="1" customWidth="1"/>
    <col min="4262" max="4262" width="1.28515625" style="21" customWidth="1"/>
    <col min="4263" max="4264" width="24.5703125" style="21" customWidth="1"/>
    <col min="4265" max="4265" width="14.7109375" style="21" bestFit="1" customWidth="1"/>
    <col min="4266" max="4266" width="1.28515625" style="21" customWidth="1"/>
    <col min="4267" max="4267" width="12" style="21" bestFit="1" customWidth="1"/>
    <col min="4268" max="4269" width="12" style="21" customWidth="1"/>
    <col min="4270" max="4513" width="11.42578125" style="21"/>
    <col min="4514" max="4514" width="3.7109375" style="21" bestFit="1" customWidth="1"/>
    <col min="4515" max="4515" width="37.7109375" style="21" bestFit="1" customWidth="1"/>
    <col min="4516" max="4516" width="1.28515625" style="21" customWidth="1"/>
    <col min="4517" max="4517" width="13.28515625" style="21" bestFit="1" customWidth="1"/>
    <col min="4518" max="4518" width="1.28515625" style="21" customWidth="1"/>
    <col min="4519" max="4520" width="24.5703125" style="21" customWidth="1"/>
    <col min="4521" max="4521" width="14.7109375" style="21" bestFit="1" customWidth="1"/>
    <col min="4522" max="4522" width="1.28515625" style="21" customWidth="1"/>
    <col min="4523" max="4523" width="12" style="21" bestFit="1" customWidth="1"/>
    <col min="4524" max="4525" width="12" style="21" customWidth="1"/>
    <col min="4526" max="4769" width="11.42578125" style="21"/>
    <col min="4770" max="4770" width="3.7109375" style="21" bestFit="1" customWidth="1"/>
    <col min="4771" max="4771" width="37.7109375" style="21" bestFit="1" customWidth="1"/>
    <col min="4772" max="4772" width="1.28515625" style="21" customWidth="1"/>
    <col min="4773" max="4773" width="13.28515625" style="21" bestFit="1" customWidth="1"/>
    <col min="4774" max="4774" width="1.28515625" style="21" customWidth="1"/>
    <col min="4775" max="4776" width="24.5703125" style="21" customWidth="1"/>
    <col min="4777" max="4777" width="14.7109375" style="21" bestFit="1" customWidth="1"/>
    <col min="4778" max="4778" width="1.28515625" style="21" customWidth="1"/>
    <col min="4779" max="4779" width="12" style="21" bestFit="1" customWidth="1"/>
    <col min="4780" max="4781" width="12" style="21" customWidth="1"/>
    <col min="4782" max="5025" width="11.42578125" style="21"/>
    <col min="5026" max="5026" width="3.7109375" style="21" bestFit="1" customWidth="1"/>
    <col min="5027" max="5027" width="37.7109375" style="21" bestFit="1" customWidth="1"/>
    <col min="5028" max="5028" width="1.28515625" style="21" customWidth="1"/>
    <col min="5029" max="5029" width="13.28515625" style="21" bestFit="1" customWidth="1"/>
    <col min="5030" max="5030" width="1.28515625" style="21" customWidth="1"/>
    <col min="5031" max="5032" width="24.5703125" style="21" customWidth="1"/>
    <col min="5033" max="5033" width="14.7109375" style="21" bestFit="1" customWidth="1"/>
    <col min="5034" max="5034" width="1.28515625" style="21" customWidth="1"/>
    <col min="5035" max="5035" width="12" style="21" bestFit="1" customWidth="1"/>
    <col min="5036" max="5037" width="12" style="21" customWidth="1"/>
    <col min="5038" max="5281" width="11.42578125" style="21"/>
    <col min="5282" max="5282" width="3.7109375" style="21" bestFit="1" customWidth="1"/>
    <col min="5283" max="5283" width="37.7109375" style="21" bestFit="1" customWidth="1"/>
    <col min="5284" max="5284" width="1.28515625" style="21" customWidth="1"/>
    <col min="5285" max="5285" width="13.28515625" style="21" bestFit="1" customWidth="1"/>
    <col min="5286" max="5286" width="1.28515625" style="21" customWidth="1"/>
    <col min="5287" max="5288" width="24.5703125" style="21" customWidth="1"/>
    <col min="5289" max="5289" width="14.7109375" style="21" bestFit="1" customWidth="1"/>
    <col min="5290" max="5290" width="1.28515625" style="21" customWidth="1"/>
    <col min="5291" max="5291" width="12" style="21" bestFit="1" customWidth="1"/>
    <col min="5292" max="5293" width="12" style="21" customWidth="1"/>
    <col min="5294" max="5537" width="11.42578125" style="21"/>
    <col min="5538" max="5538" width="3.7109375" style="21" bestFit="1" customWidth="1"/>
    <col min="5539" max="5539" width="37.7109375" style="21" bestFit="1" customWidth="1"/>
    <col min="5540" max="5540" width="1.28515625" style="21" customWidth="1"/>
    <col min="5541" max="5541" width="13.28515625" style="21" bestFit="1" customWidth="1"/>
    <col min="5542" max="5542" width="1.28515625" style="21" customWidth="1"/>
    <col min="5543" max="5544" width="24.5703125" style="21" customWidth="1"/>
    <col min="5545" max="5545" width="14.7109375" style="21" bestFit="1" customWidth="1"/>
    <col min="5546" max="5546" width="1.28515625" style="21" customWidth="1"/>
    <col min="5547" max="5547" width="12" style="21" bestFit="1" customWidth="1"/>
    <col min="5548" max="5549" width="12" style="21" customWidth="1"/>
    <col min="5550" max="5793" width="11.42578125" style="21"/>
    <col min="5794" max="5794" width="3.7109375" style="21" bestFit="1" customWidth="1"/>
    <col min="5795" max="5795" width="37.7109375" style="21" bestFit="1" customWidth="1"/>
    <col min="5796" max="5796" width="1.28515625" style="21" customWidth="1"/>
    <col min="5797" max="5797" width="13.28515625" style="21" bestFit="1" customWidth="1"/>
    <col min="5798" max="5798" width="1.28515625" style="21" customWidth="1"/>
    <col min="5799" max="5800" width="24.5703125" style="21" customWidth="1"/>
    <col min="5801" max="5801" width="14.7109375" style="21" bestFit="1" customWidth="1"/>
    <col min="5802" max="5802" width="1.28515625" style="21" customWidth="1"/>
    <col min="5803" max="5803" width="12" style="21" bestFit="1" customWidth="1"/>
    <col min="5804" max="5805" width="12" style="21" customWidth="1"/>
    <col min="5806" max="6049" width="11.42578125" style="21"/>
    <col min="6050" max="6050" width="3.7109375" style="21" bestFit="1" customWidth="1"/>
    <col min="6051" max="6051" width="37.7109375" style="21" bestFit="1" customWidth="1"/>
    <col min="6052" max="6052" width="1.28515625" style="21" customWidth="1"/>
    <col min="6053" max="6053" width="13.28515625" style="21" bestFit="1" customWidth="1"/>
    <col min="6054" max="6054" width="1.28515625" style="21" customWidth="1"/>
    <col min="6055" max="6056" width="24.5703125" style="21" customWidth="1"/>
    <col min="6057" max="6057" width="14.7109375" style="21" bestFit="1" customWidth="1"/>
    <col min="6058" max="6058" width="1.28515625" style="21" customWidth="1"/>
    <col min="6059" max="6059" width="12" style="21" bestFit="1" customWidth="1"/>
    <col min="6060" max="6061" width="12" style="21" customWidth="1"/>
    <col min="6062" max="6305" width="11.42578125" style="21"/>
    <col min="6306" max="6306" width="3.7109375" style="21" bestFit="1" customWidth="1"/>
    <col min="6307" max="6307" width="37.7109375" style="21" bestFit="1" customWidth="1"/>
    <col min="6308" max="6308" width="1.28515625" style="21" customWidth="1"/>
    <col min="6309" max="6309" width="13.28515625" style="21" bestFit="1" customWidth="1"/>
    <col min="6310" max="6310" width="1.28515625" style="21" customWidth="1"/>
    <col min="6311" max="6312" width="24.5703125" style="21" customWidth="1"/>
    <col min="6313" max="6313" width="14.7109375" style="21" bestFit="1" customWidth="1"/>
    <col min="6314" max="6314" width="1.28515625" style="21" customWidth="1"/>
    <col min="6315" max="6315" width="12" style="21" bestFit="1" customWidth="1"/>
    <col min="6316" max="6317" width="12" style="21" customWidth="1"/>
    <col min="6318" max="6561" width="11.42578125" style="21"/>
    <col min="6562" max="6562" width="3.7109375" style="21" bestFit="1" customWidth="1"/>
    <col min="6563" max="6563" width="37.7109375" style="21" bestFit="1" customWidth="1"/>
    <col min="6564" max="6564" width="1.28515625" style="21" customWidth="1"/>
    <col min="6565" max="6565" width="13.28515625" style="21" bestFit="1" customWidth="1"/>
    <col min="6566" max="6566" width="1.28515625" style="21" customWidth="1"/>
    <col min="6567" max="6568" width="24.5703125" style="21" customWidth="1"/>
    <col min="6569" max="6569" width="14.7109375" style="21" bestFit="1" customWidth="1"/>
    <col min="6570" max="6570" width="1.28515625" style="21" customWidth="1"/>
    <col min="6571" max="6571" width="12" style="21" bestFit="1" customWidth="1"/>
    <col min="6572" max="6573" width="12" style="21" customWidth="1"/>
    <col min="6574" max="6817" width="11.42578125" style="21"/>
    <col min="6818" max="6818" width="3.7109375" style="21" bestFit="1" customWidth="1"/>
    <col min="6819" max="6819" width="37.7109375" style="21" bestFit="1" customWidth="1"/>
    <col min="6820" max="6820" width="1.28515625" style="21" customWidth="1"/>
    <col min="6821" max="6821" width="13.28515625" style="21" bestFit="1" customWidth="1"/>
    <col min="6822" max="6822" width="1.28515625" style="21" customWidth="1"/>
    <col min="6823" max="6824" width="24.5703125" style="21" customWidth="1"/>
    <col min="6825" max="6825" width="14.7109375" style="21" bestFit="1" customWidth="1"/>
    <col min="6826" max="6826" width="1.28515625" style="21" customWidth="1"/>
    <col min="6827" max="6827" width="12" style="21" bestFit="1" customWidth="1"/>
    <col min="6828" max="6829" width="12" style="21" customWidth="1"/>
    <col min="6830" max="7073" width="11.42578125" style="21"/>
    <col min="7074" max="7074" width="3.7109375" style="21" bestFit="1" customWidth="1"/>
    <col min="7075" max="7075" width="37.7109375" style="21" bestFit="1" customWidth="1"/>
    <col min="7076" max="7076" width="1.28515625" style="21" customWidth="1"/>
    <col min="7077" max="7077" width="13.28515625" style="21" bestFit="1" customWidth="1"/>
    <col min="7078" max="7078" width="1.28515625" style="21" customWidth="1"/>
    <col min="7079" max="7080" width="24.5703125" style="21" customWidth="1"/>
    <col min="7081" max="7081" width="14.7109375" style="21" bestFit="1" customWidth="1"/>
    <col min="7082" max="7082" width="1.28515625" style="21" customWidth="1"/>
    <col min="7083" max="7083" width="12" style="21" bestFit="1" customWidth="1"/>
    <col min="7084" max="7085" width="12" style="21" customWidth="1"/>
    <col min="7086" max="7329" width="11.42578125" style="21"/>
    <col min="7330" max="7330" width="3.7109375" style="21" bestFit="1" customWidth="1"/>
    <col min="7331" max="7331" width="37.7109375" style="21" bestFit="1" customWidth="1"/>
    <col min="7332" max="7332" width="1.28515625" style="21" customWidth="1"/>
    <col min="7333" max="7333" width="13.28515625" style="21" bestFit="1" customWidth="1"/>
    <col min="7334" max="7334" width="1.28515625" style="21" customWidth="1"/>
    <col min="7335" max="7336" width="24.5703125" style="21" customWidth="1"/>
    <col min="7337" max="7337" width="14.7109375" style="21" bestFit="1" customWidth="1"/>
    <col min="7338" max="7338" width="1.28515625" style="21" customWidth="1"/>
    <col min="7339" max="7339" width="12" style="21" bestFit="1" customWidth="1"/>
    <col min="7340" max="7341" width="12" style="21" customWidth="1"/>
    <col min="7342" max="7585" width="11.42578125" style="21"/>
    <col min="7586" max="7586" width="3.7109375" style="21" bestFit="1" customWidth="1"/>
    <col min="7587" max="7587" width="37.7109375" style="21" bestFit="1" customWidth="1"/>
    <col min="7588" max="7588" width="1.28515625" style="21" customWidth="1"/>
    <col min="7589" max="7589" width="13.28515625" style="21" bestFit="1" customWidth="1"/>
    <col min="7590" max="7590" width="1.28515625" style="21" customWidth="1"/>
    <col min="7591" max="7592" width="24.5703125" style="21" customWidth="1"/>
    <col min="7593" max="7593" width="14.7109375" style="21" bestFit="1" customWidth="1"/>
    <col min="7594" max="7594" width="1.28515625" style="21" customWidth="1"/>
    <col min="7595" max="7595" width="12" style="21" bestFit="1" customWidth="1"/>
    <col min="7596" max="7597" width="12" style="21" customWidth="1"/>
    <col min="7598" max="7841" width="11.42578125" style="21"/>
    <col min="7842" max="7842" width="3.7109375" style="21" bestFit="1" customWidth="1"/>
    <col min="7843" max="7843" width="37.7109375" style="21" bestFit="1" customWidth="1"/>
    <col min="7844" max="7844" width="1.28515625" style="21" customWidth="1"/>
    <col min="7845" max="7845" width="13.28515625" style="21" bestFit="1" customWidth="1"/>
    <col min="7846" max="7846" width="1.28515625" style="21" customWidth="1"/>
    <col min="7847" max="7848" width="24.5703125" style="21" customWidth="1"/>
    <col min="7849" max="7849" width="14.7109375" style="21" bestFit="1" customWidth="1"/>
    <col min="7850" max="7850" width="1.28515625" style="21" customWidth="1"/>
    <col min="7851" max="7851" width="12" style="21" bestFit="1" customWidth="1"/>
    <col min="7852" max="7853" width="12" style="21" customWidth="1"/>
    <col min="7854" max="8097" width="11.42578125" style="21"/>
    <col min="8098" max="8098" width="3.7109375" style="21" bestFit="1" customWidth="1"/>
    <col min="8099" max="8099" width="37.7109375" style="21" bestFit="1" customWidth="1"/>
    <col min="8100" max="8100" width="1.28515625" style="21" customWidth="1"/>
    <col min="8101" max="8101" width="13.28515625" style="21" bestFit="1" customWidth="1"/>
    <col min="8102" max="8102" width="1.28515625" style="21" customWidth="1"/>
    <col min="8103" max="8104" width="24.5703125" style="21" customWidth="1"/>
    <col min="8105" max="8105" width="14.7109375" style="21" bestFit="1" customWidth="1"/>
    <col min="8106" max="8106" width="1.28515625" style="21" customWidth="1"/>
    <col min="8107" max="8107" width="12" style="21" bestFit="1" customWidth="1"/>
    <col min="8108" max="8109" width="12" style="21" customWidth="1"/>
    <col min="8110" max="8353" width="11.42578125" style="21"/>
    <col min="8354" max="8354" width="3.7109375" style="21" bestFit="1" customWidth="1"/>
    <col min="8355" max="8355" width="37.7109375" style="21" bestFit="1" customWidth="1"/>
    <col min="8356" max="8356" width="1.28515625" style="21" customWidth="1"/>
    <col min="8357" max="8357" width="13.28515625" style="21" bestFit="1" customWidth="1"/>
    <col min="8358" max="8358" width="1.28515625" style="21" customWidth="1"/>
    <col min="8359" max="8360" width="24.5703125" style="21" customWidth="1"/>
    <col min="8361" max="8361" width="14.7109375" style="21" bestFit="1" customWidth="1"/>
    <col min="8362" max="8362" width="1.28515625" style="21" customWidth="1"/>
    <col min="8363" max="8363" width="12" style="21" bestFit="1" customWidth="1"/>
    <col min="8364" max="8365" width="12" style="21" customWidth="1"/>
    <col min="8366" max="8609" width="11.42578125" style="21"/>
    <col min="8610" max="8610" width="3.7109375" style="21" bestFit="1" customWidth="1"/>
    <col min="8611" max="8611" width="37.7109375" style="21" bestFit="1" customWidth="1"/>
    <col min="8612" max="8612" width="1.28515625" style="21" customWidth="1"/>
    <col min="8613" max="8613" width="13.28515625" style="21" bestFit="1" customWidth="1"/>
    <col min="8614" max="8614" width="1.28515625" style="21" customWidth="1"/>
    <col min="8615" max="8616" width="24.5703125" style="21" customWidth="1"/>
    <col min="8617" max="8617" width="14.7109375" style="21" bestFit="1" customWidth="1"/>
    <col min="8618" max="8618" width="1.28515625" style="21" customWidth="1"/>
    <col min="8619" max="8619" width="12" style="21" bestFit="1" customWidth="1"/>
    <col min="8620" max="8621" width="12" style="21" customWidth="1"/>
    <col min="8622" max="8865" width="11.42578125" style="21"/>
    <col min="8866" max="8866" width="3.7109375" style="21" bestFit="1" customWidth="1"/>
    <col min="8867" max="8867" width="37.7109375" style="21" bestFit="1" customWidth="1"/>
    <col min="8868" max="8868" width="1.28515625" style="21" customWidth="1"/>
    <col min="8869" max="8869" width="13.28515625" style="21" bestFit="1" customWidth="1"/>
    <col min="8870" max="8870" width="1.28515625" style="21" customWidth="1"/>
    <col min="8871" max="8872" width="24.5703125" style="21" customWidth="1"/>
    <col min="8873" max="8873" width="14.7109375" style="21" bestFit="1" customWidth="1"/>
    <col min="8874" max="8874" width="1.28515625" style="21" customWidth="1"/>
    <col min="8875" max="8875" width="12" style="21" bestFit="1" customWidth="1"/>
    <col min="8876" max="8877" width="12" style="21" customWidth="1"/>
    <col min="8878" max="9121" width="11.42578125" style="21"/>
    <col min="9122" max="9122" width="3.7109375" style="21" bestFit="1" customWidth="1"/>
    <col min="9123" max="9123" width="37.7109375" style="21" bestFit="1" customWidth="1"/>
    <col min="9124" max="9124" width="1.28515625" style="21" customWidth="1"/>
    <col min="9125" max="9125" width="13.28515625" style="21" bestFit="1" customWidth="1"/>
    <col min="9126" max="9126" width="1.28515625" style="21" customWidth="1"/>
    <col min="9127" max="9128" width="24.5703125" style="21" customWidth="1"/>
    <col min="9129" max="9129" width="14.7109375" style="21" bestFit="1" customWidth="1"/>
    <col min="9130" max="9130" width="1.28515625" style="21" customWidth="1"/>
    <col min="9131" max="9131" width="12" style="21" bestFit="1" customWidth="1"/>
    <col min="9132" max="9133" width="12" style="21" customWidth="1"/>
    <col min="9134" max="9377" width="11.42578125" style="21"/>
    <col min="9378" max="9378" width="3.7109375" style="21" bestFit="1" customWidth="1"/>
    <col min="9379" max="9379" width="37.7109375" style="21" bestFit="1" customWidth="1"/>
    <col min="9380" max="9380" width="1.28515625" style="21" customWidth="1"/>
    <col min="9381" max="9381" width="13.28515625" style="21" bestFit="1" customWidth="1"/>
    <col min="9382" max="9382" width="1.28515625" style="21" customWidth="1"/>
    <col min="9383" max="9384" width="24.5703125" style="21" customWidth="1"/>
    <col min="9385" max="9385" width="14.7109375" style="21" bestFit="1" customWidth="1"/>
    <col min="9386" max="9386" width="1.28515625" style="21" customWidth="1"/>
    <col min="9387" max="9387" width="12" style="21" bestFit="1" customWidth="1"/>
    <col min="9388" max="9389" width="12" style="21" customWidth="1"/>
    <col min="9390" max="9633" width="11.42578125" style="21"/>
    <col min="9634" max="9634" width="3.7109375" style="21" bestFit="1" customWidth="1"/>
    <col min="9635" max="9635" width="37.7109375" style="21" bestFit="1" customWidth="1"/>
    <col min="9636" max="9636" width="1.28515625" style="21" customWidth="1"/>
    <col min="9637" max="9637" width="13.28515625" style="21" bestFit="1" customWidth="1"/>
    <col min="9638" max="9638" width="1.28515625" style="21" customWidth="1"/>
    <col min="9639" max="9640" width="24.5703125" style="21" customWidth="1"/>
    <col min="9641" max="9641" width="14.7109375" style="21" bestFit="1" customWidth="1"/>
    <col min="9642" max="9642" width="1.28515625" style="21" customWidth="1"/>
    <col min="9643" max="9643" width="12" style="21" bestFit="1" customWidth="1"/>
    <col min="9644" max="9645" width="12" style="21" customWidth="1"/>
    <col min="9646" max="9889" width="11.42578125" style="21"/>
    <col min="9890" max="9890" width="3.7109375" style="21" bestFit="1" customWidth="1"/>
    <col min="9891" max="9891" width="37.7109375" style="21" bestFit="1" customWidth="1"/>
    <col min="9892" max="9892" width="1.28515625" style="21" customWidth="1"/>
    <col min="9893" max="9893" width="13.28515625" style="21" bestFit="1" customWidth="1"/>
    <col min="9894" max="9894" width="1.28515625" style="21" customWidth="1"/>
    <col min="9895" max="9896" width="24.5703125" style="21" customWidth="1"/>
    <col min="9897" max="9897" width="14.7109375" style="21" bestFit="1" customWidth="1"/>
    <col min="9898" max="9898" width="1.28515625" style="21" customWidth="1"/>
    <col min="9899" max="9899" width="12" style="21" bestFit="1" customWidth="1"/>
    <col min="9900" max="9901" width="12" style="21" customWidth="1"/>
    <col min="9902" max="10145" width="11.42578125" style="21"/>
    <col min="10146" max="10146" width="3.7109375" style="21" bestFit="1" customWidth="1"/>
    <col min="10147" max="10147" width="37.7109375" style="21" bestFit="1" customWidth="1"/>
    <col min="10148" max="10148" width="1.28515625" style="21" customWidth="1"/>
    <col min="10149" max="10149" width="13.28515625" style="21" bestFit="1" customWidth="1"/>
    <col min="10150" max="10150" width="1.28515625" style="21" customWidth="1"/>
    <col min="10151" max="10152" width="24.5703125" style="21" customWidth="1"/>
    <col min="10153" max="10153" width="14.7109375" style="21" bestFit="1" customWidth="1"/>
    <col min="10154" max="10154" width="1.28515625" style="21" customWidth="1"/>
    <col min="10155" max="10155" width="12" style="21" bestFit="1" customWidth="1"/>
    <col min="10156" max="10157" width="12" style="21" customWidth="1"/>
    <col min="10158" max="10401" width="11.42578125" style="21"/>
    <col min="10402" max="10402" width="3.7109375" style="21" bestFit="1" customWidth="1"/>
    <col min="10403" max="10403" width="37.7109375" style="21" bestFit="1" customWidth="1"/>
    <col min="10404" max="10404" width="1.28515625" style="21" customWidth="1"/>
    <col min="10405" max="10405" width="13.28515625" style="21" bestFit="1" customWidth="1"/>
    <col min="10406" max="10406" width="1.28515625" style="21" customWidth="1"/>
    <col min="10407" max="10408" width="24.5703125" style="21" customWidth="1"/>
    <col min="10409" max="10409" width="14.7109375" style="21" bestFit="1" customWidth="1"/>
    <col min="10410" max="10410" width="1.28515625" style="21" customWidth="1"/>
    <col min="10411" max="10411" width="12" style="21" bestFit="1" customWidth="1"/>
    <col min="10412" max="10413" width="12" style="21" customWidth="1"/>
    <col min="10414" max="10657" width="11.42578125" style="21"/>
    <col min="10658" max="10658" width="3.7109375" style="21" bestFit="1" customWidth="1"/>
    <col min="10659" max="10659" width="37.7109375" style="21" bestFit="1" customWidth="1"/>
    <col min="10660" max="10660" width="1.28515625" style="21" customWidth="1"/>
    <col min="10661" max="10661" width="13.28515625" style="21" bestFit="1" customWidth="1"/>
    <col min="10662" max="10662" width="1.28515625" style="21" customWidth="1"/>
    <col min="10663" max="10664" width="24.5703125" style="21" customWidth="1"/>
    <col min="10665" max="10665" width="14.7109375" style="21" bestFit="1" customWidth="1"/>
    <col min="10666" max="10666" width="1.28515625" style="21" customWidth="1"/>
    <col min="10667" max="10667" width="12" style="21" bestFit="1" customWidth="1"/>
    <col min="10668" max="10669" width="12" style="21" customWidth="1"/>
    <col min="10670" max="10913" width="11.42578125" style="21"/>
    <col min="10914" max="10914" width="3.7109375" style="21" bestFit="1" customWidth="1"/>
    <col min="10915" max="10915" width="37.7109375" style="21" bestFit="1" customWidth="1"/>
    <col min="10916" max="10916" width="1.28515625" style="21" customWidth="1"/>
    <col min="10917" max="10917" width="13.28515625" style="21" bestFit="1" customWidth="1"/>
    <col min="10918" max="10918" width="1.28515625" style="21" customWidth="1"/>
    <col min="10919" max="10920" width="24.5703125" style="21" customWidth="1"/>
    <col min="10921" max="10921" width="14.7109375" style="21" bestFit="1" customWidth="1"/>
    <col min="10922" max="10922" width="1.28515625" style="21" customWidth="1"/>
    <col min="10923" max="10923" width="12" style="21" bestFit="1" customWidth="1"/>
    <col min="10924" max="10925" width="12" style="21" customWidth="1"/>
    <col min="10926" max="11169" width="11.42578125" style="21"/>
    <col min="11170" max="11170" width="3.7109375" style="21" bestFit="1" customWidth="1"/>
    <col min="11171" max="11171" width="37.7109375" style="21" bestFit="1" customWidth="1"/>
    <col min="11172" max="11172" width="1.28515625" style="21" customWidth="1"/>
    <col min="11173" max="11173" width="13.28515625" style="21" bestFit="1" customWidth="1"/>
    <col min="11174" max="11174" width="1.28515625" style="21" customWidth="1"/>
    <col min="11175" max="11176" width="24.5703125" style="21" customWidth="1"/>
    <col min="11177" max="11177" width="14.7109375" style="21" bestFit="1" customWidth="1"/>
    <col min="11178" max="11178" width="1.28515625" style="21" customWidth="1"/>
    <col min="11179" max="11179" width="12" style="21" bestFit="1" customWidth="1"/>
    <col min="11180" max="11181" width="12" style="21" customWidth="1"/>
    <col min="11182" max="11425" width="11.42578125" style="21"/>
    <col min="11426" max="11426" width="3.7109375" style="21" bestFit="1" customWidth="1"/>
    <col min="11427" max="11427" width="37.7109375" style="21" bestFit="1" customWidth="1"/>
    <col min="11428" max="11428" width="1.28515625" style="21" customWidth="1"/>
    <col min="11429" max="11429" width="13.28515625" style="21" bestFit="1" customWidth="1"/>
    <col min="11430" max="11430" width="1.28515625" style="21" customWidth="1"/>
    <col min="11431" max="11432" width="24.5703125" style="21" customWidth="1"/>
    <col min="11433" max="11433" width="14.7109375" style="21" bestFit="1" customWidth="1"/>
    <col min="11434" max="11434" width="1.28515625" style="21" customWidth="1"/>
    <col min="11435" max="11435" width="12" style="21" bestFit="1" customWidth="1"/>
    <col min="11436" max="11437" width="12" style="21" customWidth="1"/>
    <col min="11438" max="11681" width="11.42578125" style="21"/>
    <col min="11682" max="11682" width="3.7109375" style="21" bestFit="1" customWidth="1"/>
    <col min="11683" max="11683" width="37.7109375" style="21" bestFit="1" customWidth="1"/>
    <col min="11684" max="11684" width="1.28515625" style="21" customWidth="1"/>
    <col min="11685" max="11685" width="13.28515625" style="21" bestFit="1" customWidth="1"/>
    <col min="11686" max="11686" width="1.28515625" style="21" customWidth="1"/>
    <col min="11687" max="11688" width="24.5703125" style="21" customWidth="1"/>
    <col min="11689" max="11689" width="14.7109375" style="21" bestFit="1" customWidth="1"/>
    <col min="11690" max="11690" width="1.28515625" style="21" customWidth="1"/>
    <col min="11691" max="11691" width="12" style="21" bestFit="1" customWidth="1"/>
    <col min="11692" max="11693" width="12" style="21" customWidth="1"/>
    <col min="11694" max="11937" width="11.42578125" style="21"/>
    <col min="11938" max="11938" width="3.7109375" style="21" bestFit="1" customWidth="1"/>
    <col min="11939" max="11939" width="37.7109375" style="21" bestFit="1" customWidth="1"/>
    <col min="11940" max="11940" width="1.28515625" style="21" customWidth="1"/>
    <col min="11941" max="11941" width="13.28515625" style="21" bestFit="1" customWidth="1"/>
    <col min="11942" max="11942" width="1.28515625" style="21" customWidth="1"/>
    <col min="11943" max="11944" width="24.5703125" style="21" customWidth="1"/>
    <col min="11945" max="11945" width="14.7109375" style="21" bestFit="1" customWidth="1"/>
    <col min="11946" max="11946" width="1.28515625" style="21" customWidth="1"/>
    <col min="11947" max="11947" width="12" style="21" bestFit="1" customWidth="1"/>
    <col min="11948" max="11949" width="12" style="21" customWidth="1"/>
    <col min="11950" max="12193" width="11.42578125" style="21"/>
    <col min="12194" max="12194" width="3.7109375" style="21" bestFit="1" customWidth="1"/>
    <col min="12195" max="12195" width="37.7109375" style="21" bestFit="1" customWidth="1"/>
    <col min="12196" max="12196" width="1.28515625" style="21" customWidth="1"/>
    <col min="12197" max="12197" width="13.28515625" style="21" bestFit="1" customWidth="1"/>
    <col min="12198" max="12198" width="1.28515625" style="21" customWidth="1"/>
    <col min="12199" max="12200" width="24.5703125" style="21" customWidth="1"/>
    <col min="12201" max="12201" width="14.7109375" style="21" bestFit="1" customWidth="1"/>
    <col min="12202" max="12202" width="1.28515625" style="21" customWidth="1"/>
    <col min="12203" max="12203" width="12" style="21" bestFit="1" customWidth="1"/>
    <col min="12204" max="12205" width="12" style="21" customWidth="1"/>
    <col min="12206" max="12449" width="11.42578125" style="21"/>
    <col min="12450" max="12450" width="3.7109375" style="21" bestFit="1" customWidth="1"/>
    <col min="12451" max="12451" width="37.7109375" style="21" bestFit="1" customWidth="1"/>
    <col min="12452" max="12452" width="1.28515625" style="21" customWidth="1"/>
    <col min="12453" max="12453" width="13.28515625" style="21" bestFit="1" customWidth="1"/>
    <col min="12454" max="12454" width="1.28515625" style="21" customWidth="1"/>
    <col min="12455" max="12456" width="24.5703125" style="21" customWidth="1"/>
    <col min="12457" max="12457" width="14.7109375" style="21" bestFit="1" customWidth="1"/>
    <col min="12458" max="12458" width="1.28515625" style="21" customWidth="1"/>
    <col min="12459" max="12459" width="12" style="21" bestFit="1" customWidth="1"/>
    <col min="12460" max="12461" width="12" style="21" customWidth="1"/>
    <col min="12462" max="12705" width="11.42578125" style="21"/>
    <col min="12706" max="12706" width="3.7109375" style="21" bestFit="1" customWidth="1"/>
    <col min="12707" max="12707" width="37.7109375" style="21" bestFit="1" customWidth="1"/>
    <col min="12708" max="12708" width="1.28515625" style="21" customWidth="1"/>
    <col min="12709" max="12709" width="13.28515625" style="21" bestFit="1" customWidth="1"/>
    <col min="12710" max="12710" width="1.28515625" style="21" customWidth="1"/>
    <col min="12711" max="12712" width="24.5703125" style="21" customWidth="1"/>
    <col min="12713" max="12713" width="14.7109375" style="21" bestFit="1" customWidth="1"/>
    <col min="12714" max="12714" width="1.28515625" style="21" customWidth="1"/>
    <col min="12715" max="12715" width="12" style="21" bestFit="1" customWidth="1"/>
    <col min="12716" max="12717" width="12" style="21" customWidth="1"/>
    <col min="12718" max="12961" width="11.42578125" style="21"/>
    <col min="12962" max="12962" width="3.7109375" style="21" bestFit="1" customWidth="1"/>
    <col min="12963" max="12963" width="37.7109375" style="21" bestFit="1" customWidth="1"/>
    <col min="12964" max="12964" width="1.28515625" style="21" customWidth="1"/>
    <col min="12965" max="12965" width="13.28515625" style="21" bestFit="1" customWidth="1"/>
    <col min="12966" max="12966" width="1.28515625" style="21" customWidth="1"/>
    <col min="12967" max="12968" width="24.5703125" style="21" customWidth="1"/>
    <col min="12969" max="12969" width="14.7109375" style="21" bestFit="1" customWidth="1"/>
    <col min="12970" max="12970" width="1.28515625" style="21" customWidth="1"/>
    <col min="12971" max="12971" width="12" style="21" bestFit="1" customWidth="1"/>
    <col min="12972" max="12973" width="12" style="21" customWidth="1"/>
    <col min="12974" max="13217" width="11.42578125" style="21"/>
    <col min="13218" max="13218" width="3.7109375" style="21" bestFit="1" customWidth="1"/>
    <col min="13219" max="13219" width="37.7109375" style="21" bestFit="1" customWidth="1"/>
    <col min="13220" max="13220" width="1.28515625" style="21" customWidth="1"/>
    <col min="13221" max="13221" width="13.28515625" style="21" bestFit="1" customWidth="1"/>
    <col min="13222" max="13222" width="1.28515625" style="21" customWidth="1"/>
    <col min="13223" max="13224" width="24.5703125" style="21" customWidth="1"/>
    <col min="13225" max="13225" width="14.7109375" style="21" bestFit="1" customWidth="1"/>
    <col min="13226" max="13226" width="1.28515625" style="21" customWidth="1"/>
    <col min="13227" max="13227" width="12" style="21" bestFit="1" customWidth="1"/>
    <col min="13228" max="13229" width="12" style="21" customWidth="1"/>
    <col min="13230" max="13473" width="11.42578125" style="21"/>
    <col min="13474" max="13474" width="3.7109375" style="21" bestFit="1" customWidth="1"/>
    <col min="13475" max="13475" width="37.7109375" style="21" bestFit="1" customWidth="1"/>
    <col min="13476" max="13476" width="1.28515625" style="21" customWidth="1"/>
    <col min="13477" max="13477" width="13.28515625" style="21" bestFit="1" customWidth="1"/>
    <col min="13478" max="13478" width="1.28515625" style="21" customWidth="1"/>
    <col min="13479" max="13480" width="24.5703125" style="21" customWidth="1"/>
    <col min="13481" max="13481" width="14.7109375" style="21" bestFit="1" customWidth="1"/>
    <col min="13482" max="13482" width="1.28515625" style="21" customWidth="1"/>
    <col min="13483" max="13483" width="12" style="21" bestFit="1" customWidth="1"/>
    <col min="13484" max="13485" width="12" style="21" customWidth="1"/>
    <col min="13486" max="13729" width="11.42578125" style="21"/>
    <col min="13730" max="13730" width="3.7109375" style="21" bestFit="1" customWidth="1"/>
    <col min="13731" max="13731" width="37.7109375" style="21" bestFit="1" customWidth="1"/>
    <col min="13732" max="13732" width="1.28515625" style="21" customWidth="1"/>
    <col min="13733" max="13733" width="13.28515625" style="21" bestFit="1" customWidth="1"/>
    <col min="13734" max="13734" width="1.28515625" style="21" customWidth="1"/>
    <col min="13735" max="13736" width="24.5703125" style="21" customWidth="1"/>
    <col min="13737" max="13737" width="14.7109375" style="21" bestFit="1" customWidth="1"/>
    <col min="13738" max="13738" width="1.28515625" style="21" customWidth="1"/>
    <col min="13739" max="13739" width="12" style="21" bestFit="1" customWidth="1"/>
    <col min="13740" max="13741" width="12" style="21" customWidth="1"/>
    <col min="13742" max="13985" width="11.42578125" style="21"/>
    <col min="13986" max="13986" width="3.7109375" style="21" bestFit="1" customWidth="1"/>
    <col min="13987" max="13987" width="37.7109375" style="21" bestFit="1" customWidth="1"/>
    <col min="13988" max="13988" width="1.28515625" style="21" customWidth="1"/>
    <col min="13989" max="13989" width="13.28515625" style="21" bestFit="1" customWidth="1"/>
    <col min="13990" max="13990" width="1.28515625" style="21" customWidth="1"/>
    <col min="13991" max="13992" width="24.5703125" style="21" customWidth="1"/>
    <col min="13993" max="13993" width="14.7109375" style="21" bestFit="1" customWidth="1"/>
    <col min="13994" max="13994" width="1.28515625" style="21" customWidth="1"/>
    <col min="13995" max="13995" width="12" style="21" bestFit="1" customWidth="1"/>
    <col min="13996" max="13997" width="12" style="21" customWidth="1"/>
    <col min="13998" max="14241" width="11.42578125" style="21"/>
    <col min="14242" max="14242" width="3.7109375" style="21" bestFit="1" customWidth="1"/>
    <col min="14243" max="14243" width="37.7109375" style="21" bestFit="1" customWidth="1"/>
    <col min="14244" max="14244" width="1.28515625" style="21" customWidth="1"/>
    <col min="14245" max="14245" width="13.28515625" style="21" bestFit="1" customWidth="1"/>
    <col min="14246" max="14246" width="1.28515625" style="21" customWidth="1"/>
    <col min="14247" max="14248" width="24.5703125" style="21" customWidth="1"/>
    <col min="14249" max="14249" width="14.7109375" style="21" bestFit="1" customWidth="1"/>
    <col min="14250" max="14250" width="1.28515625" style="21" customWidth="1"/>
    <col min="14251" max="14251" width="12" style="21" bestFit="1" customWidth="1"/>
    <col min="14252" max="14253" width="12" style="21" customWidth="1"/>
    <col min="14254" max="14497" width="11.42578125" style="21"/>
    <col min="14498" max="14498" width="3.7109375" style="21" bestFit="1" customWidth="1"/>
    <col min="14499" max="14499" width="37.7109375" style="21" bestFit="1" customWidth="1"/>
    <col min="14500" max="14500" width="1.28515625" style="21" customWidth="1"/>
    <col min="14501" max="14501" width="13.28515625" style="21" bestFit="1" customWidth="1"/>
    <col min="14502" max="14502" width="1.28515625" style="21" customWidth="1"/>
    <col min="14503" max="14504" width="24.5703125" style="21" customWidth="1"/>
    <col min="14505" max="14505" width="14.7109375" style="21" bestFit="1" customWidth="1"/>
    <col min="14506" max="14506" width="1.28515625" style="21" customWidth="1"/>
    <col min="14507" max="14507" width="12" style="21" bestFit="1" customWidth="1"/>
    <col min="14508" max="14509" width="12" style="21" customWidth="1"/>
    <col min="14510" max="14753" width="11.42578125" style="21"/>
    <col min="14754" max="14754" width="3.7109375" style="21" bestFit="1" customWidth="1"/>
    <col min="14755" max="14755" width="37.7109375" style="21" bestFit="1" customWidth="1"/>
    <col min="14756" max="14756" width="1.28515625" style="21" customWidth="1"/>
    <col min="14757" max="14757" width="13.28515625" style="21" bestFit="1" customWidth="1"/>
    <col min="14758" max="14758" width="1.28515625" style="21" customWidth="1"/>
    <col min="14759" max="14760" width="24.5703125" style="21" customWidth="1"/>
    <col min="14761" max="14761" width="14.7109375" style="21" bestFit="1" customWidth="1"/>
    <col min="14762" max="14762" width="1.28515625" style="21" customWidth="1"/>
    <col min="14763" max="14763" width="12" style="21" bestFit="1" customWidth="1"/>
    <col min="14764" max="14765" width="12" style="21" customWidth="1"/>
    <col min="14766" max="15009" width="11.42578125" style="21"/>
    <col min="15010" max="15010" width="3.7109375" style="21" bestFit="1" customWidth="1"/>
    <col min="15011" max="15011" width="37.7109375" style="21" bestFit="1" customWidth="1"/>
    <col min="15012" max="15012" width="1.28515625" style="21" customWidth="1"/>
    <col min="15013" max="15013" width="13.28515625" style="21" bestFit="1" customWidth="1"/>
    <col min="15014" max="15014" width="1.28515625" style="21" customWidth="1"/>
    <col min="15015" max="15016" width="24.5703125" style="21" customWidth="1"/>
    <col min="15017" max="15017" width="14.7109375" style="21" bestFit="1" customWidth="1"/>
    <col min="15018" max="15018" width="1.28515625" style="21" customWidth="1"/>
    <col min="15019" max="15019" width="12" style="21" bestFit="1" customWidth="1"/>
    <col min="15020" max="15021" width="12" style="21" customWidth="1"/>
    <col min="15022" max="15265" width="11.42578125" style="21"/>
    <col min="15266" max="15266" width="3.7109375" style="21" bestFit="1" customWidth="1"/>
    <col min="15267" max="15267" width="37.7109375" style="21" bestFit="1" customWidth="1"/>
    <col min="15268" max="15268" width="1.28515625" style="21" customWidth="1"/>
    <col min="15269" max="15269" width="13.28515625" style="21" bestFit="1" customWidth="1"/>
    <col min="15270" max="15270" width="1.28515625" style="21" customWidth="1"/>
    <col min="15271" max="15272" width="24.5703125" style="21" customWidth="1"/>
    <col min="15273" max="15273" width="14.7109375" style="21" bestFit="1" customWidth="1"/>
    <col min="15274" max="15274" width="1.28515625" style="21" customWidth="1"/>
    <col min="15275" max="15275" width="12" style="21" bestFit="1" customWidth="1"/>
    <col min="15276" max="15277" width="12" style="21" customWidth="1"/>
    <col min="15278" max="15521" width="11.42578125" style="21"/>
    <col min="15522" max="15522" width="3.7109375" style="21" bestFit="1" customWidth="1"/>
    <col min="15523" max="15523" width="37.7109375" style="21" bestFit="1" customWidth="1"/>
    <col min="15524" max="15524" width="1.28515625" style="21" customWidth="1"/>
    <col min="15525" max="15525" width="13.28515625" style="21" bestFit="1" customWidth="1"/>
    <col min="15526" max="15526" width="1.28515625" style="21" customWidth="1"/>
    <col min="15527" max="15528" width="24.5703125" style="21" customWidth="1"/>
    <col min="15529" max="15529" width="14.7109375" style="21" bestFit="1" customWidth="1"/>
    <col min="15530" max="15530" width="1.28515625" style="21" customWidth="1"/>
    <col min="15531" max="15531" width="12" style="21" bestFit="1" customWidth="1"/>
    <col min="15532" max="15533" width="12" style="21" customWidth="1"/>
    <col min="15534" max="15777" width="11.42578125" style="21"/>
    <col min="15778" max="15778" width="3.7109375" style="21" bestFit="1" customWidth="1"/>
    <col min="15779" max="15779" width="37.7109375" style="21" bestFit="1" customWidth="1"/>
    <col min="15780" max="15780" width="1.28515625" style="21" customWidth="1"/>
    <col min="15781" max="15781" width="13.28515625" style="21" bestFit="1" customWidth="1"/>
    <col min="15782" max="15782" width="1.28515625" style="21" customWidth="1"/>
    <col min="15783" max="15784" width="24.5703125" style="21" customWidth="1"/>
    <col min="15785" max="15785" width="14.7109375" style="21" bestFit="1" customWidth="1"/>
    <col min="15786" max="15786" width="1.28515625" style="21" customWidth="1"/>
    <col min="15787" max="15787" width="12" style="21" bestFit="1" customWidth="1"/>
    <col min="15788" max="15789" width="12" style="21" customWidth="1"/>
    <col min="15790" max="16033" width="11.42578125" style="21"/>
    <col min="16034" max="16034" width="3.7109375" style="21" bestFit="1" customWidth="1"/>
    <col min="16035" max="16035" width="37.7109375" style="21" bestFit="1" customWidth="1"/>
    <col min="16036" max="16036" width="1.28515625" style="21" customWidth="1"/>
    <col min="16037" max="16037" width="13.28515625" style="21" bestFit="1" customWidth="1"/>
    <col min="16038" max="16038" width="1.28515625" style="21" customWidth="1"/>
    <col min="16039" max="16040" width="24.5703125" style="21" customWidth="1"/>
    <col min="16041" max="16041" width="14.7109375" style="21" bestFit="1" customWidth="1"/>
    <col min="16042" max="16042" width="1.28515625" style="21" customWidth="1"/>
    <col min="16043" max="16043" width="12" style="21" bestFit="1" customWidth="1"/>
    <col min="16044" max="16045" width="12" style="21" customWidth="1"/>
    <col min="16046" max="16259" width="11.42578125" style="21"/>
    <col min="16260" max="16384" width="14.7109375" style="21" customWidth="1"/>
  </cols>
  <sheetData>
    <row r="1" spans="1:12" s="2" customFormat="1" ht="47.25" customHeight="1">
      <c r="A1" s="29"/>
      <c r="C1" s="58"/>
      <c r="D1" s="125" t="str">
        <f>'LPF 12-2022'!I1</f>
        <v>PRECIOS SUGERIDOS DE VENTA FLEETSALE N° 12 - 2022</v>
      </c>
      <c r="E1" s="125"/>
      <c r="F1" s="125"/>
      <c r="G1" s="125"/>
      <c r="H1" s="125"/>
      <c r="I1" s="125"/>
    </row>
    <row r="2" spans="1:12" s="5" customFormat="1" ht="21">
      <c r="A2" s="30"/>
      <c r="B2" s="31"/>
      <c r="C2" s="83"/>
      <c r="D2" s="126" t="str">
        <f>'LPF 12-2022'!J2</f>
        <v>Vigencia: desde 01 de Diciembre 2022</v>
      </c>
      <c r="E2" s="126"/>
      <c r="F2" s="126"/>
      <c r="G2" s="126"/>
      <c r="H2" s="126"/>
      <c r="I2" s="34"/>
      <c r="J2" s="33"/>
    </row>
    <row r="3" spans="1:12" s="5" customFormat="1" ht="33.950000000000003" customHeight="1">
      <c r="A3" s="30"/>
      <c r="B3" s="35"/>
      <c r="C3" s="32"/>
      <c r="D3" s="35"/>
      <c r="E3" s="32"/>
      <c r="F3" s="35"/>
      <c r="G3" s="32"/>
      <c r="H3" s="32"/>
      <c r="I3" s="35"/>
      <c r="J3" s="57"/>
    </row>
    <row r="4" spans="1:12" s="5" customFormat="1" ht="34.5" customHeight="1">
      <c r="A4" s="30"/>
      <c r="B4" s="4"/>
      <c r="C4" s="84"/>
      <c r="D4" s="36"/>
      <c r="E4" s="35"/>
      <c r="F4" s="36"/>
      <c r="G4" s="35"/>
      <c r="H4" s="35"/>
      <c r="I4" s="35"/>
      <c r="J4" s="124" t="s">
        <v>37</v>
      </c>
      <c r="K4" s="124" t="s">
        <v>36</v>
      </c>
      <c r="L4" s="124" t="s">
        <v>38</v>
      </c>
    </row>
    <row r="5" spans="1:12" s="5" customFormat="1" ht="36" customHeight="1">
      <c r="A5" s="30"/>
      <c r="B5" s="59" t="s">
        <v>21</v>
      </c>
      <c r="C5" s="85"/>
      <c r="D5" s="60" t="s">
        <v>40</v>
      </c>
      <c r="E5" s="38"/>
      <c r="F5" s="61" t="s">
        <v>22</v>
      </c>
      <c r="G5" s="38"/>
      <c r="H5" s="53" t="s">
        <v>41</v>
      </c>
      <c r="J5" s="124"/>
      <c r="K5" s="124"/>
      <c r="L5" s="124"/>
    </row>
    <row r="6" spans="1:12" ht="8.25" customHeight="1">
      <c r="A6" s="16"/>
      <c r="B6" s="16"/>
      <c r="C6" s="88"/>
      <c r="D6" s="62"/>
      <c r="E6" s="71"/>
      <c r="F6" s="16"/>
      <c r="G6" s="65"/>
      <c r="H6" s="71"/>
      <c r="I6" s="55"/>
      <c r="J6" s="76"/>
      <c r="K6" s="76"/>
      <c r="L6" s="76"/>
    </row>
    <row r="7" spans="1:12" ht="15" customHeight="1">
      <c r="A7" s="14"/>
      <c r="B7" s="63" t="s">
        <v>60</v>
      </c>
      <c r="C7" s="95"/>
      <c r="D7" s="60"/>
      <c r="E7" s="69"/>
      <c r="F7" s="64"/>
      <c r="G7" s="65"/>
      <c r="H7" s="74"/>
      <c r="I7" s="55"/>
      <c r="J7" s="74"/>
      <c r="K7" s="74"/>
      <c r="L7" s="74"/>
    </row>
    <row r="8" spans="1:12" ht="15" customHeight="1">
      <c r="A8" s="80">
        <v>1</v>
      </c>
      <c r="B8" s="67" t="s">
        <v>61</v>
      </c>
      <c r="C8" s="95" t="s">
        <v>62</v>
      </c>
      <c r="D8" s="70">
        <v>11990000</v>
      </c>
      <c r="E8" s="69"/>
      <c r="F8" s="70">
        <v>800000</v>
      </c>
      <c r="G8" s="65"/>
      <c r="H8" s="72">
        <f t="shared" ref="H8:H9" si="0">D8-F8</f>
        <v>11190000</v>
      </c>
      <c r="I8" s="55"/>
      <c r="J8" s="72">
        <f t="shared" ref="J8:J9" si="1">H8*(1-L8)</f>
        <v>10630500</v>
      </c>
      <c r="K8" s="75">
        <v>0.04</v>
      </c>
      <c r="L8" s="75">
        <v>0.05</v>
      </c>
    </row>
    <row r="9" spans="1:12" ht="15" customHeight="1">
      <c r="A9" s="80">
        <v>2</v>
      </c>
      <c r="B9" s="67" t="s">
        <v>63</v>
      </c>
      <c r="C9" s="95" t="s">
        <v>64</v>
      </c>
      <c r="D9" s="70">
        <v>13090000</v>
      </c>
      <c r="E9" s="69"/>
      <c r="F9" s="70">
        <v>800000</v>
      </c>
      <c r="G9" s="65"/>
      <c r="H9" s="72">
        <f t="shared" si="0"/>
        <v>12290000</v>
      </c>
      <c r="I9" s="55"/>
      <c r="J9" s="72">
        <f t="shared" si="1"/>
        <v>11675500</v>
      </c>
      <c r="K9" s="75">
        <v>0.04</v>
      </c>
      <c r="L9" s="75">
        <v>0.05</v>
      </c>
    </row>
    <row r="10" spans="1:12" ht="15" customHeight="1">
      <c r="A10" s="80">
        <v>3</v>
      </c>
      <c r="B10" s="67" t="s">
        <v>65</v>
      </c>
      <c r="C10" s="95" t="s">
        <v>66</v>
      </c>
      <c r="D10" s="70">
        <v>14290000</v>
      </c>
      <c r="E10" s="69"/>
      <c r="F10" s="70">
        <v>0</v>
      </c>
      <c r="G10" s="65"/>
      <c r="H10" s="72">
        <f>D10-F10</f>
        <v>14290000</v>
      </c>
      <c r="I10" s="55"/>
      <c r="J10" s="72">
        <f>H10*(1-L10)</f>
        <v>13575500</v>
      </c>
      <c r="K10" s="75">
        <v>0.04</v>
      </c>
      <c r="L10" s="75">
        <v>0.05</v>
      </c>
    </row>
    <row r="11" spans="1:12" ht="15" customHeight="1">
      <c r="A11" s="20"/>
      <c r="B11" s="96"/>
      <c r="C11" s="95"/>
      <c r="D11" s="73"/>
      <c r="E11" s="69"/>
      <c r="F11" s="73"/>
      <c r="G11" s="65"/>
      <c r="H11" s="73"/>
      <c r="I11" s="55"/>
      <c r="J11" s="73"/>
      <c r="K11" s="97"/>
      <c r="L11" s="97"/>
    </row>
    <row r="12" spans="1:12" ht="15" customHeight="1">
      <c r="A12" s="14"/>
      <c r="B12" s="63" t="s">
        <v>137</v>
      </c>
      <c r="C12" s="95"/>
      <c r="D12" s="60"/>
      <c r="E12" s="69"/>
      <c r="F12" s="64"/>
      <c r="G12" s="65"/>
      <c r="H12" s="74"/>
      <c r="I12" s="55"/>
      <c r="J12" s="74"/>
      <c r="K12" s="74"/>
      <c r="L12" s="74"/>
    </row>
    <row r="13" spans="1:12" ht="15" customHeight="1">
      <c r="A13" s="80">
        <v>4</v>
      </c>
      <c r="B13" s="67" t="s">
        <v>138</v>
      </c>
      <c r="C13" s="95" t="s">
        <v>62</v>
      </c>
      <c r="D13" s="70">
        <v>12390000</v>
      </c>
      <c r="E13" s="69"/>
      <c r="F13" s="70">
        <v>100000</v>
      </c>
      <c r="G13" s="65"/>
      <c r="H13" s="72">
        <f t="shared" ref="H13:H14" si="2">D13-F13</f>
        <v>12290000</v>
      </c>
      <c r="I13" s="55"/>
      <c r="J13" s="72">
        <f t="shared" ref="J13:J14" si="3">H13*(1-L13)</f>
        <v>11675500</v>
      </c>
      <c r="K13" s="75">
        <v>0.04</v>
      </c>
      <c r="L13" s="75">
        <v>0.05</v>
      </c>
    </row>
    <row r="14" spans="1:12" ht="15" customHeight="1">
      <c r="A14" s="80">
        <v>5</v>
      </c>
      <c r="B14" s="67" t="s">
        <v>139</v>
      </c>
      <c r="C14" s="95" t="s">
        <v>64</v>
      </c>
      <c r="D14" s="70">
        <v>13390000</v>
      </c>
      <c r="E14" s="69"/>
      <c r="F14" s="70">
        <v>0</v>
      </c>
      <c r="G14" s="65"/>
      <c r="H14" s="72">
        <f t="shared" si="2"/>
        <v>13390000</v>
      </c>
      <c r="I14" s="55"/>
      <c r="J14" s="72">
        <f t="shared" si="3"/>
        <v>12720500</v>
      </c>
      <c r="K14" s="75">
        <v>0.04</v>
      </c>
      <c r="L14" s="75">
        <v>0.05</v>
      </c>
    </row>
    <row r="15" spans="1:12" ht="15" customHeight="1">
      <c r="A15" s="14"/>
      <c r="B15" s="68"/>
      <c r="C15" s="87"/>
      <c r="D15" s="73"/>
      <c r="E15" s="69"/>
      <c r="F15" s="73"/>
      <c r="G15" s="65"/>
      <c r="H15" s="73"/>
      <c r="I15" s="55"/>
      <c r="J15" s="73"/>
      <c r="K15" s="73"/>
      <c r="L15" s="73"/>
    </row>
    <row r="16" spans="1:12" ht="15" customHeight="1">
      <c r="A16" s="14"/>
      <c r="B16" s="63" t="s">
        <v>71</v>
      </c>
      <c r="C16" s="86"/>
      <c r="D16" s="60"/>
      <c r="E16" s="69"/>
      <c r="F16" s="64"/>
      <c r="G16" s="65"/>
      <c r="H16" s="74"/>
      <c r="I16" s="55"/>
      <c r="J16" s="74"/>
      <c r="K16" s="74"/>
      <c r="L16" s="74"/>
    </row>
    <row r="17" spans="1:13" ht="15" customHeight="1">
      <c r="A17" s="80">
        <v>6</v>
      </c>
      <c r="B17" s="67" t="s">
        <v>72</v>
      </c>
      <c r="C17" s="87" t="s">
        <v>73</v>
      </c>
      <c r="D17" s="70">
        <v>14590000</v>
      </c>
      <c r="E17" s="69"/>
      <c r="F17" s="70">
        <v>1000000</v>
      </c>
      <c r="G17" s="65"/>
      <c r="H17" s="72">
        <f t="shared" ref="H17:H19" si="4">D17-F17</f>
        <v>13590000</v>
      </c>
      <c r="I17" s="55"/>
      <c r="J17" s="72">
        <f t="shared" ref="J17:J19" si="5">H17*(1-L17)</f>
        <v>12910500</v>
      </c>
      <c r="K17" s="75">
        <v>0.04</v>
      </c>
      <c r="L17" s="75">
        <v>0.05</v>
      </c>
      <c r="M17" s="104"/>
    </row>
    <row r="18" spans="1:13" ht="15" customHeight="1">
      <c r="A18" s="80">
        <v>7</v>
      </c>
      <c r="B18" s="67" t="s">
        <v>74</v>
      </c>
      <c r="C18" s="87" t="s">
        <v>75</v>
      </c>
      <c r="D18" s="70">
        <v>15390000</v>
      </c>
      <c r="E18" s="69"/>
      <c r="F18" s="70">
        <v>800000</v>
      </c>
      <c r="G18" s="65"/>
      <c r="H18" s="72">
        <f t="shared" si="4"/>
        <v>14590000</v>
      </c>
      <c r="I18" s="55"/>
      <c r="J18" s="72">
        <f t="shared" si="5"/>
        <v>13860500</v>
      </c>
      <c r="K18" s="75">
        <v>0.04</v>
      </c>
      <c r="L18" s="75">
        <v>0.05</v>
      </c>
    </row>
    <row r="19" spans="1:13" ht="15" customHeight="1">
      <c r="A19" s="80">
        <v>8</v>
      </c>
      <c r="B19" s="67" t="s">
        <v>76</v>
      </c>
      <c r="C19" s="87" t="s">
        <v>77</v>
      </c>
      <c r="D19" s="70">
        <v>18290000</v>
      </c>
      <c r="E19" s="69"/>
      <c r="F19" s="70">
        <v>800000</v>
      </c>
      <c r="G19" s="65"/>
      <c r="H19" s="72">
        <f t="shared" si="4"/>
        <v>17490000</v>
      </c>
      <c r="I19" s="55"/>
      <c r="J19" s="72">
        <f t="shared" si="5"/>
        <v>16615500</v>
      </c>
      <c r="K19" s="75">
        <v>0.04</v>
      </c>
      <c r="L19" s="75">
        <v>0.05</v>
      </c>
    </row>
    <row r="20" spans="1:13" ht="15" customHeight="1">
      <c r="A20" s="20"/>
      <c r="B20" s="96"/>
      <c r="C20" s="87"/>
      <c r="D20" s="73"/>
      <c r="E20" s="69"/>
      <c r="F20" s="73"/>
      <c r="G20" s="65"/>
      <c r="H20" s="73"/>
      <c r="I20" s="55"/>
      <c r="J20" s="73"/>
      <c r="K20" s="97"/>
      <c r="L20" s="97"/>
    </row>
    <row r="21" spans="1:13" ht="15" customHeight="1">
      <c r="A21" s="14"/>
      <c r="B21" s="63" t="s">
        <v>154</v>
      </c>
      <c r="C21" s="86"/>
      <c r="D21" s="60"/>
      <c r="E21" s="69"/>
      <c r="F21" s="64"/>
      <c r="G21" s="65"/>
      <c r="H21" s="74"/>
      <c r="I21" s="55"/>
      <c r="J21" s="74"/>
      <c r="K21" s="74"/>
      <c r="L21" s="74"/>
    </row>
    <row r="22" spans="1:13" ht="15" customHeight="1">
      <c r="A22" s="80">
        <v>9</v>
      </c>
      <c r="B22" s="67" t="s">
        <v>155</v>
      </c>
      <c r="C22" s="87"/>
      <c r="D22" s="70">
        <v>14490000</v>
      </c>
      <c r="E22" s="69"/>
      <c r="F22" s="70">
        <v>0</v>
      </c>
      <c r="G22" s="65"/>
      <c r="H22" s="72">
        <f t="shared" ref="H22" si="6">D22-F22</f>
        <v>14490000</v>
      </c>
      <c r="I22" s="55"/>
      <c r="J22" s="72">
        <f t="shared" ref="J22" si="7">H22*(1-L22)</f>
        <v>13765500</v>
      </c>
      <c r="K22" s="75">
        <v>0.04</v>
      </c>
      <c r="L22" s="75">
        <v>0.05</v>
      </c>
      <c r="M22" s="104"/>
    </row>
    <row r="23" spans="1:13" ht="15" customHeight="1">
      <c r="A23" s="80">
        <v>10</v>
      </c>
      <c r="B23" s="67" t="s">
        <v>196</v>
      </c>
      <c r="C23" s="87"/>
      <c r="D23" s="70">
        <v>15390000</v>
      </c>
      <c r="E23" s="69"/>
      <c r="F23" s="70">
        <v>0</v>
      </c>
      <c r="G23" s="65"/>
      <c r="H23" s="72">
        <f t="shared" ref="H23:H25" si="8">D23-F23</f>
        <v>15390000</v>
      </c>
      <c r="I23" s="55"/>
      <c r="J23" s="72">
        <f t="shared" ref="J23:J25" si="9">H23*(1-L23)</f>
        <v>14620500</v>
      </c>
      <c r="K23" s="75">
        <v>0.04</v>
      </c>
      <c r="L23" s="75">
        <v>0.05</v>
      </c>
      <c r="M23" s="104"/>
    </row>
    <row r="24" spans="1:13" ht="15" customHeight="1">
      <c r="A24" s="80">
        <v>11</v>
      </c>
      <c r="B24" s="67" t="s">
        <v>197</v>
      </c>
      <c r="C24" s="87"/>
      <c r="D24" s="70">
        <v>16090000</v>
      </c>
      <c r="E24" s="69"/>
      <c r="F24" s="70">
        <v>0</v>
      </c>
      <c r="G24" s="65"/>
      <c r="H24" s="72">
        <f t="shared" si="8"/>
        <v>16090000</v>
      </c>
      <c r="I24" s="55"/>
      <c r="J24" s="72">
        <f t="shared" si="9"/>
        <v>15285500</v>
      </c>
      <c r="K24" s="75">
        <v>0.04</v>
      </c>
      <c r="L24" s="75">
        <v>0.05</v>
      </c>
      <c r="M24" s="104"/>
    </row>
    <row r="25" spans="1:13" ht="15" customHeight="1">
      <c r="A25" s="80">
        <v>12</v>
      </c>
      <c r="B25" s="67" t="s">
        <v>198</v>
      </c>
      <c r="C25" s="87"/>
      <c r="D25" s="70">
        <v>17390000</v>
      </c>
      <c r="E25" s="69"/>
      <c r="F25" s="70">
        <v>0</v>
      </c>
      <c r="G25" s="65"/>
      <c r="H25" s="72">
        <f t="shared" si="8"/>
        <v>17390000</v>
      </c>
      <c r="I25" s="55"/>
      <c r="J25" s="72">
        <f t="shared" si="9"/>
        <v>16520500</v>
      </c>
      <c r="K25" s="75">
        <v>0.04</v>
      </c>
      <c r="L25" s="75">
        <v>0.05</v>
      </c>
      <c r="M25" s="104"/>
    </row>
    <row r="26" spans="1:13" ht="15" customHeight="1">
      <c r="A26" s="20"/>
      <c r="B26" s="96"/>
      <c r="C26" s="87"/>
      <c r="D26" s="73"/>
      <c r="E26" s="69"/>
      <c r="F26" s="73"/>
      <c r="G26" s="65"/>
      <c r="H26" s="73"/>
      <c r="I26" s="55"/>
      <c r="J26" s="73"/>
      <c r="K26" s="97"/>
      <c r="L26" s="97"/>
    </row>
    <row r="27" spans="1:13" ht="15" customHeight="1">
      <c r="A27" s="98"/>
      <c r="B27" s="63" t="s">
        <v>105</v>
      </c>
      <c r="C27" s="95"/>
      <c r="D27" s="60"/>
      <c r="E27" s="69"/>
      <c r="F27" s="64"/>
      <c r="G27" s="65"/>
      <c r="H27" s="74"/>
      <c r="I27" s="55"/>
      <c r="J27" s="74"/>
      <c r="K27" s="74"/>
      <c r="L27" s="74"/>
    </row>
    <row r="28" spans="1:13" ht="15" customHeight="1">
      <c r="A28" s="99">
        <v>13</v>
      </c>
      <c r="B28" s="67" t="s">
        <v>106</v>
      </c>
      <c r="C28" s="95" t="s">
        <v>82</v>
      </c>
      <c r="D28" s="70">
        <v>19990000</v>
      </c>
      <c r="E28" s="69"/>
      <c r="F28" s="70">
        <v>1400000</v>
      </c>
      <c r="G28" s="65"/>
      <c r="H28" s="72">
        <f t="shared" ref="H28" si="10">D28-F28</f>
        <v>18590000</v>
      </c>
      <c r="I28" s="55"/>
      <c r="J28" s="72">
        <f t="shared" ref="J28" si="11">H28*(1-L28)</f>
        <v>17660500</v>
      </c>
      <c r="K28" s="75">
        <v>0.04</v>
      </c>
      <c r="L28" s="75">
        <v>0.05</v>
      </c>
    </row>
    <row r="29" spans="1:13" ht="15" customHeight="1">
      <c r="A29" s="14"/>
      <c r="B29" s="68"/>
      <c r="C29" s="87"/>
      <c r="D29" s="73"/>
      <c r="E29" s="69"/>
      <c r="F29" s="73"/>
      <c r="G29" s="65"/>
      <c r="H29" s="73"/>
      <c r="I29" s="55"/>
      <c r="J29" s="73"/>
      <c r="K29" s="73"/>
      <c r="L29" s="73"/>
    </row>
    <row r="30" spans="1:13" ht="15" customHeight="1">
      <c r="A30" s="7"/>
      <c r="B30" s="63" t="s">
        <v>42</v>
      </c>
      <c r="C30" s="86"/>
      <c r="D30" s="60"/>
      <c r="E30" s="69"/>
      <c r="F30" s="64"/>
      <c r="G30" s="65"/>
      <c r="H30" s="74"/>
      <c r="I30" s="55"/>
      <c r="J30" s="74"/>
      <c r="K30" s="74"/>
      <c r="L30" s="74"/>
    </row>
    <row r="31" spans="1:13" ht="15" customHeight="1">
      <c r="A31" s="80">
        <v>14</v>
      </c>
      <c r="B31" s="67" t="s">
        <v>140</v>
      </c>
      <c r="C31" s="87"/>
      <c r="D31" s="70">
        <v>17190000</v>
      </c>
      <c r="E31" s="69"/>
      <c r="F31" s="70">
        <v>1000000</v>
      </c>
      <c r="G31" s="65"/>
      <c r="H31" s="72">
        <f t="shared" ref="H31" si="12">D31-F31</f>
        <v>16190000</v>
      </c>
      <c r="I31" s="55"/>
      <c r="J31" s="72">
        <f t="shared" ref="J31" si="13">H31*(1-L31)</f>
        <v>15380500</v>
      </c>
      <c r="K31" s="75">
        <v>0.04</v>
      </c>
      <c r="L31" s="75">
        <v>0.05</v>
      </c>
    </row>
    <row r="32" spans="1:13" ht="15" customHeight="1">
      <c r="A32" s="80">
        <v>15</v>
      </c>
      <c r="B32" s="67" t="s">
        <v>43</v>
      </c>
      <c r="C32" s="87" t="s">
        <v>44</v>
      </c>
      <c r="D32" s="70">
        <v>18390000</v>
      </c>
      <c r="E32" s="69"/>
      <c r="F32" s="70">
        <v>700000</v>
      </c>
      <c r="G32" s="65"/>
      <c r="H32" s="72">
        <f t="shared" ref="H32" si="14">D32-F32</f>
        <v>17690000</v>
      </c>
      <c r="I32" s="55"/>
      <c r="J32" s="72">
        <f t="shared" ref="J32" si="15">H32*(1-L32)</f>
        <v>16805500</v>
      </c>
      <c r="K32" s="75">
        <v>0.04</v>
      </c>
      <c r="L32" s="75">
        <v>0.05</v>
      </c>
    </row>
    <row r="33" spans="1:12" ht="15" customHeight="1">
      <c r="A33" s="20"/>
      <c r="B33" s="96"/>
      <c r="C33" s="87"/>
      <c r="D33" s="73"/>
      <c r="E33" s="69"/>
      <c r="F33" s="73"/>
      <c r="G33" s="65"/>
      <c r="H33" s="73"/>
      <c r="I33" s="55"/>
      <c r="J33" s="73"/>
      <c r="K33" s="97"/>
      <c r="L33" s="97"/>
    </row>
    <row r="34" spans="1:12" ht="15" customHeight="1">
      <c r="A34" s="7"/>
      <c r="B34" s="63" t="s">
        <v>124</v>
      </c>
      <c r="C34" s="86"/>
      <c r="D34" s="60"/>
      <c r="E34" s="69"/>
      <c r="F34" s="64"/>
      <c r="G34" s="65"/>
      <c r="H34" s="74"/>
      <c r="I34" s="55"/>
      <c r="J34" s="74"/>
      <c r="K34" s="74"/>
      <c r="L34" s="74"/>
    </row>
    <row r="35" spans="1:12" ht="15" customHeight="1">
      <c r="A35" s="80">
        <v>16</v>
      </c>
      <c r="B35" s="67" t="s">
        <v>125</v>
      </c>
      <c r="C35" s="87" t="s">
        <v>44</v>
      </c>
      <c r="D35" s="70">
        <v>19290000</v>
      </c>
      <c r="E35" s="69"/>
      <c r="F35" s="70">
        <v>1300000</v>
      </c>
      <c r="G35" s="65"/>
      <c r="H35" s="72">
        <f t="shared" ref="H35:H38" si="16">D35-F35</f>
        <v>17990000</v>
      </c>
      <c r="I35" s="55"/>
      <c r="J35" s="72">
        <f t="shared" ref="J35:J38" si="17">H35*(1-L35)</f>
        <v>17090500</v>
      </c>
      <c r="K35" s="75">
        <v>0.04</v>
      </c>
      <c r="L35" s="75">
        <v>0.05</v>
      </c>
    </row>
    <row r="36" spans="1:12" ht="15" customHeight="1">
      <c r="A36" s="80">
        <v>17</v>
      </c>
      <c r="B36" s="67" t="s">
        <v>126</v>
      </c>
      <c r="C36" s="87" t="s">
        <v>45</v>
      </c>
      <c r="D36" s="70">
        <v>20390000</v>
      </c>
      <c r="E36" s="69"/>
      <c r="F36" s="70">
        <v>1000000</v>
      </c>
      <c r="G36" s="65"/>
      <c r="H36" s="72">
        <f t="shared" si="16"/>
        <v>19390000</v>
      </c>
      <c r="I36" s="55"/>
      <c r="J36" s="72">
        <f t="shared" si="17"/>
        <v>18420500</v>
      </c>
      <c r="K36" s="75">
        <v>0.04</v>
      </c>
      <c r="L36" s="75">
        <v>0.05</v>
      </c>
    </row>
    <row r="37" spans="1:12" ht="15" customHeight="1">
      <c r="A37" s="80">
        <v>18</v>
      </c>
      <c r="B37" s="67" t="s">
        <v>175</v>
      </c>
      <c r="C37" s="87" t="s">
        <v>59</v>
      </c>
      <c r="D37" s="70">
        <v>20790000</v>
      </c>
      <c r="E37" s="69"/>
      <c r="F37" s="70">
        <v>1000000</v>
      </c>
      <c r="G37" s="65"/>
      <c r="H37" s="72">
        <f t="shared" ref="H37" si="18">D37-F37</f>
        <v>19790000</v>
      </c>
      <c r="I37" s="55"/>
      <c r="J37" s="72">
        <f t="shared" ref="J37" si="19">H37*(1-L37)</f>
        <v>18800500</v>
      </c>
      <c r="K37" s="75">
        <v>0.04</v>
      </c>
      <c r="L37" s="75">
        <v>0.05</v>
      </c>
    </row>
    <row r="38" spans="1:12" ht="15" customHeight="1">
      <c r="A38" s="80">
        <v>19</v>
      </c>
      <c r="B38" s="67" t="s">
        <v>128</v>
      </c>
      <c r="C38" s="87" t="s">
        <v>59</v>
      </c>
      <c r="D38" s="70">
        <v>21890000</v>
      </c>
      <c r="E38" s="69"/>
      <c r="F38" s="70">
        <v>1000000</v>
      </c>
      <c r="G38" s="65"/>
      <c r="H38" s="72">
        <f t="shared" si="16"/>
        <v>20890000</v>
      </c>
      <c r="I38" s="55"/>
      <c r="J38" s="72">
        <f t="shared" si="17"/>
        <v>19845500</v>
      </c>
      <c r="K38" s="75">
        <v>0.04</v>
      </c>
      <c r="L38" s="75">
        <v>0.05</v>
      </c>
    </row>
    <row r="39" spans="1:12" ht="15" customHeight="1">
      <c r="A39" s="20"/>
      <c r="B39" s="96"/>
      <c r="C39" s="87"/>
      <c r="D39" s="73"/>
      <c r="E39" s="69"/>
      <c r="F39" s="73"/>
      <c r="G39" s="65"/>
      <c r="H39" s="73"/>
      <c r="I39" s="55"/>
      <c r="J39" s="73"/>
      <c r="K39" s="97"/>
      <c r="L39" s="97"/>
    </row>
    <row r="40" spans="1:12" ht="15" customHeight="1">
      <c r="A40" s="20"/>
      <c r="B40" s="63" t="s">
        <v>87</v>
      </c>
      <c r="C40" s="86"/>
      <c r="D40" s="60"/>
      <c r="E40" s="69"/>
      <c r="F40" s="64"/>
      <c r="G40" s="65"/>
      <c r="H40" s="74"/>
      <c r="I40" s="55"/>
      <c r="J40" s="74"/>
      <c r="K40" s="74"/>
      <c r="L40" s="74"/>
    </row>
    <row r="41" spans="1:12" ht="15" customHeight="1">
      <c r="A41" s="80">
        <v>20</v>
      </c>
      <c r="B41" s="67" t="s">
        <v>116</v>
      </c>
      <c r="C41" s="95" t="s">
        <v>102</v>
      </c>
      <c r="D41" s="70">
        <v>24390000</v>
      </c>
      <c r="E41" s="69"/>
      <c r="F41" s="70">
        <v>1100000</v>
      </c>
      <c r="G41" s="65"/>
      <c r="H41" s="72">
        <f t="shared" ref="H41" si="20">D41-F41</f>
        <v>23290000</v>
      </c>
      <c r="I41" s="55"/>
      <c r="J41" s="72">
        <f t="shared" ref="J41" si="21">H41*(1-L41)</f>
        <v>22125500</v>
      </c>
      <c r="K41" s="75">
        <v>0.04</v>
      </c>
      <c r="L41" s="75">
        <v>0.05</v>
      </c>
    </row>
    <row r="42" spans="1:12" ht="15" customHeight="1">
      <c r="A42" s="80">
        <v>21</v>
      </c>
      <c r="B42" s="67" t="s">
        <v>99</v>
      </c>
      <c r="C42" s="95" t="s">
        <v>102</v>
      </c>
      <c r="D42" s="70">
        <v>25590000</v>
      </c>
      <c r="E42" s="69"/>
      <c r="F42" s="70">
        <v>1000000</v>
      </c>
      <c r="G42" s="65"/>
      <c r="H42" s="72">
        <f t="shared" ref="H42" si="22">D42-F42</f>
        <v>24590000</v>
      </c>
      <c r="I42" s="55"/>
      <c r="J42" s="72">
        <f t="shared" ref="J42" si="23">H42*(1-L42)</f>
        <v>23360500</v>
      </c>
      <c r="K42" s="75">
        <v>0.04</v>
      </c>
      <c r="L42" s="75">
        <v>0.05</v>
      </c>
    </row>
    <row r="43" spans="1:12" ht="15" customHeight="1">
      <c r="A43" s="80">
        <v>22</v>
      </c>
      <c r="B43" s="67" t="s">
        <v>88</v>
      </c>
      <c r="C43" s="87" t="s">
        <v>95</v>
      </c>
      <c r="D43" s="70">
        <v>27190000</v>
      </c>
      <c r="E43" s="69"/>
      <c r="F43" s="70">
        <v>1000000</v>
      </c>
      <c r="G43" s="65"/>
      <c r="H43" s="72">
        <f t="shared" ref="H43:H47" si="24">D43-F43</f>
        <v>26190000</v>
      </c>
      <c r="I43" s="55"/>
      <c r="J43" s="72">
        <f t="shared" ref="J43:J47" si="25">H43*(1-L43)</f>
        <v>24880500</v>
      </c>
      <c r="K43" s="75">
        <v>0.04</v>
      </c>
      <c r="L43" s="75">
        <v>0.05</v>
      </c>
    </row>
    <row r="44" spans="1:12" ht="15" customHeight="1">
      <c r="A44" s="80">
        <v>23</v>
      </c>
      <c r="B44" s="67" t="s">
        <v>199</v>
      </c>
      <c r="C44" s="95" t="s">
        <v>103</v>
      </c>
      <c r="D44" s="70">
        <v>26890000</v>
      </c>
      <c r="E44" s="69"/>
      <c r="F44" s="70">
        <v>1000000</v>
      </c>
      <c r="G44" s="65"/>
      <c r="H44" s="72">
        <f t="shared" si="24"/>
        <v>25890000</v>
      </c>
      <c r="I44" s="55"/>
      <c r="J44" s="72">
        <f t="shared" si="25"/>
        <v>24595500</v>
      </c>
      <c r="K44" s="75">
        <v>0.04</v>
      </c>
      <c r="L44" s="75">
        <v>0.05</v>
      </c>
    </row>
    <row r="45" spans="1:12" ht="15" customHeight="1">
      <c r="A45" s="80">
        <v>24</v>
      </c>
      <c r="B45" s="67" t="s">
        <v>100</v>
      </c>
      <c r="C45" s="95" t="s">
        <v>103</v>
      </c>
      <c r="D45" s="70">
        <v>28390000</v>
      </c>
      <c r="E45" s="69"/>
      <c r="F45" s="70">
        <v>1000000</v>
      </c>
      <c r="G45" s="65"/>
      <c r="H45" s="72">
        <f t="shared" ref="H45" si="26">D45-F45</f>
        <v>27390000</v>
      </c>
      <c r="I45" s="55"/>
      <c r="J45" s="72">
        <f t="shared" ref="J45" si="27">H45*(1-L45)</f>
        <v>26020500</v>
      </c>
      <c r="K45" s="75">
        <v>0.04</v>
      </c>
      <c r="L45" s="75">
        <v>0.05</v>
      </c>
    </row>
    <row r="46" spans="1:12" ht="15" customHeight="1">
      <c r="A46" s="80">
        <v>25</v>
      </c>
      <c r="B46" s="67" t="s">
        <v>111</v>
      </c>
      <c r="C46" s="95"/>
      <c r="D46" s="70">
        <v>30790000</v>
      </c>
      <c r="E46" s="69"/>
      <c r="F46" s="70">
        <v>1000000</v>
      </c>
      <c r="G46" s="65"/>
      <c r="H46" s="72">
        <f t="shared" ref="H46" si="28">D46-F46</f>
        <v>29790000</v>
      </c>
      <c r="I46" s="55"/>
      <c r="J46" s="72">
        <f t="shared" ref="J46" si="29">H46*(1-L46)</f>
        <v>28300500</v>
      </c>
      <c r="K46" s="75">
        <v>0.04</v>
      </c>
      <c r="L46" s="75">
        <v>0.05</v>
      </c>
    </row>
    <row r="47" spans="1:12" ht="12.75">
      <c r="A47" s="80">
        <v>26</v>
      </c>
      <c r="B47" s="67" t="s">
        <v>90</v>
      </c>
      <c r="C47" s="95" t="s">
        <v>96</v>
      </c>
      <c r="D47" s="70">
        <v>36890000</v>
      </c>
      <c r="E47" s="69"/>
      <c r="F47" s="70">
        <v>1000000</v>
      </c>
      <c r="G47" s="65"/>
      <c r="H47" s="72">
        <f t="shared" si="24"/>
        <v>35890000</v>
      </c>
      <c r="J47" s="72">
        <f t="shared" si="25"/>
        <v>34095500</v>
      </c>
      <c r="K47" s="75">
        <v>0.04</v>
      </c>
      <c r="L47" s="75">
        <v>0.05</v>
      </c>
    </row>
    <row r="49" spans="1:12" ht="15" customHeight="1">
      <c r="A49" s="20"/>
      <c r="B49" s="63" t="s">
        <v>141</v>
      </c>
      <c r="C49" s="86"/>
      <c r="D49" s="60"/>
      <c r="E49" s="69"/>
      <c r="F49" s="64"/>
      <c r="G49" s="65"/>
      <c r="H49" s="74"/>
      <c r="I49" s="55"/>
      <c r="J49" s="74"/>
      <c r="K49" s="74"/>
      <c r="L49" s="74"/>
    </row>
    <row r="50" spans="1:12" ht="15" customHeight="1">
      <c r="A50" s="80">
        <v>27</v>
      </c>
      <c r="B50" s="67" t="s">
        <v>142</v>
      </c>
      <c r="C50" s="95"/>
      <c r="D50" s="70">
        <v>28790000</v>
      </c>
      <c r="E50" s="69"/>
      <c r="F50" s="70">
        <v>0</v>
      </c>
      <c r="G50" s="65"/>
      <c r="H50" s="72">
        <f t="shared" ref="H50:H55" si="30">D50-F50</f>
        <v>28790000</v>
      </c>
      <c r="I50" s="55"/>
      <c r="J50" s="72">
        <f t="shared" ref="J50:J55" si="31">H50*(1-L50)</f>
        <v>27350500</v>
      </c>
      <c r="K50" s="75">
        <v>0.04</v>
      </c>
      <c r="L50" s="75">
        <v>0.05</v>
      </c>
    </row>
    <row r="51" spans="1:12" ht="15" customHeight="1">
      <c r="A51" s="80">
        <v>28</v>
      </c>
      <c r="B51" s="67" t="s">
        <v>144</v>
      </c>
      <c r="C51" s="95"/>
      <c r="D51" s="70">
        <v>31290000</v>
      </c>
      <c r="E51" s="69"/>
      <c r="F51" s="70">
        <v>0</v>
      </c>
      <c r="G51" s="65"/>
      <c r="H51" s="72">
        <f t="shared" si="30"/>
        <v>31290000</v>
      </c>
      <c r="I51" s="55"/>
      <c r="J51" s="72">
        <f t="shared" si="31"/>
        <v>29725500</v>
      </c>
      <c r="K51" s="75">
        <v>0.04</v>
      </c>
      <c r="L51" s="75">
        <v>0.05</v>
      </c>
    </row>
    <row r="52" spans="1:12" ht="15" customHeight="1">
      <c r="A52" s="80">
        <v>29</v>
      </c>
      <c r="B52" s="67" t="s">
        <v>145</v>
      </c>
      <c r="C52" s="95"/>
      <c r="D52" s="70">
        <v>33290000</v>
      </c>
      <c r="E52" s="69"/>
      <c r="F52" s="70">
        <v>0</v>
      </c>
      <c r="G52" s="65"/>
      <c r="H52" s="72">
        <f t="shared" ref="H52" si="32">D52-F52</f>
        <v>33290000</v>
      </c>
      <c r="I52" s="55"/>
      <c r="J52" s="72">
        <f t="shared" ref="J52" si="33">H52*(1-L52)</f>
        <v>31625500</v>
      </c>
      <c r="K52" s="75">
        <v>0.04</v>
      </c>
      <c r="L52" s="75">
        <v>0.05</v>
      </c>
    </row>
    <row r="53" spans="1:12" ht="15" customHeight="1">
      <c r="A53" s="80">
        <v>30</v>
      </c>
      <c r="B53" s="67" t="s">
        <v>183</v>
      </c>
      <c r="C53" s="95"/>
      <c r="D53" s="70">
        <v>33490000</v>
      </c>
      <c r="E53" s="69"/>
      <c r="F53" s="70">
        <v>0</v>
      </c>
      <c r="G53" s="65"/>
      <c r="H53" s="72">
        <f t="shared" si="30"/>
        <v>33490000</v>
      </c>
      <c r="I53" s="55"/>
      <c r="J53" s="72">
        <f t="shared" si="31"/>
        <v>31815500</v>
      </c>
      <c r="K53" s="75">
        <v>0.04</v>
      </c>
      <c r="L53" s="75">
        <v>0.05</v>
      </c>
    </row>
    <row r="54" spans="1:12" ht="15" customHeight="1">
      <c r="A54" s="80">
        <v>31</v>
      </c>
      <c r="B54" s="67" t="s">
        <v>184</v>
      </c>
      <c r="C54" s="95"/>
      <c r="D54" s="70">
        <v>36990000</v>
      </c>
      <c r="E54" s="69"/>
      <c r="F54" s="70">
        <v>0</v>
      </c>
      <c r="G54" s="65"/>
      <c r="H54" s="72">
        <f t="shared" ref="H54" si="34">D54-F54</f>
        <v>36990000</v>
      </c>
      <c r="I54" s="55"/>
      <c r="J54" s="72">
        <f t="shared" ref="J54" si="35">H54*(1-L54)</f>
        <v>35140500</v>
      </c>
      <c r="K54" s="75">
        <v>0.04</v>
      </c>
      <c r="L54" s="75">
        <v>0.05</v>
      </c>
    </row>
    <row r="55" spans="1:12" ht="15" customHeight="1">
      <c r="A55" s="80">
        <v>32</v>
      </c>
      <c r="B55" s="67" t="s">
        <v>185</v>
      </c>
      <c r="C55" s="95"/>
      <c r="D55" s="70">
        <v>43790000</v>
      </c>
      <c r="E55" s="69"/>
      <c r="F55" s="70">
        <v>0</v>
      </c>
      <c r="G55" s="65"/>
      <c r="H55" s="72">
        <f t="shared" si="30"/>
        <v>43790000</v>
      </c>
      <c r="I55" s="55"/>
      <c r="J55" s="72">
        <f t="shared" si="31"/>
        <v>41600500</v>
      </c>
      <c r="K55" s="75">
        <v>0.04</v>
      </c>
      <c r="L55" s="75">
        <v>0.05</v>
      </c>
    </row>
    <row r="56" spans="1:12" ht="13.15" customHeight="1">
      <c r="A56" s="118"/>
      <c r="B56" s="120"/>
      <c r="C56" s="95"/>
      <c r="D56" s="121"/>
      <c r="E56" s="69"/>
      <c r="F56" s="121"/>
      <c r="G56" s="65"/>
      <c r="H56" s="121"/>
      <c r="I56" s="55"/>
      <c r="J56" s="121"/>
      <c r="K56" s="97"/>
      <c r="L56" s="97"/>
    </row>
    <row r="57" spans="1:12" ht="15" customHeight="1">
      <c r="A57" s="7"/>
      <c r="B57" s="63" t="s">
        <v>225</v>
      </c>
      <c r="C57" s="86"/>
      <c r="D57" s="60"/>
      <c r="E57" s="69"/>
      <c r="F57" s="64"/>
      <c r="G57" s="65"/>
      <c r="H57" s="74"/>
      <c r="I57" s="55"/>
      <c r="J57" s="74"/>
      <c r="K57" s="74"/>
      <c r="L57" s="74"/>
    </row>
    <row r="58" spans="1:12" ht="15" customHeight="1">
      <c r="A58" s="80">
        <v>33</v>
      </c>
      <c r="B58" s="67" t="s">
        <v>211</v>
      </c>
      <c r="C58" s="87" t="s">
        <v>220</v>
      </c>
      <c r="D58" s="70">
        <v>29890000</v>
      </c>
      <c r="E58" s="69"/>
      <c r="F58" s="70">
        <v>0</v>
      </c>
      <c r="G58" s="65"/>
      <c r="H58" s="72">
        <f t="shared" ref="H58:H59" si="36">D58-F58</f>
        <v>29890000</v>
      </c>
      <c r="I58" s="55"/>
      <c r="J58" s="72">
        <f t="shared" ref="J58:J59" si="37">H58*(1-L58)</f>
        <v>27797700</v>
      </c>
      <c r="K58" s="75">
        <v>0.04</v>
      </c>
      <c r="L58" s="75">
        <v>7.0000000000000007E-2</v>
      </c>
    </row>
    <row r="59" spans="1:12" ht="15" customHeight="1">
      <c r="A59" s="80">
        <v>34</v>
      </c>
      <c r="B59" s="67" t="s">
        <v>213</v>
      </c>
      <c r="C59" s="87" t="s">
        <v>221</v>
      </c>
      <c r="D59" s="70">
        <v>32890000</v>
      </c>
      <c r="E59" s="69"/>
      <c r="F59" s="70">
        <v>0</v>
      </c>
      <c r="G59" s="65"/>
      <c r="H59" s="72">
        <f t="shared" si="36"/>
        <v>32890000</v>
      </c>
      <c r="I59" s="55"/>
      <c r="J59" s="72">
        <f t="shared" si="37"/>
        <v>30587699.999999996</v>
      </c>
      <c r="K59" s="75">
        <v>0.04</v>
      </c>
      <c r="L59" s="75">
        <v>7.0000000000000007E-2</v>
      </c>
    </row>
    <row r="60" spans="1:12" ht="13.9" customHeight="1">
      <c r="A60" s="118"/>
      <c r="B60" s="120"/>
      <c r="C60" s="87"/>
      <c r="D60" s="121"/>
      <c r="E60" s="69"/>
      <c r="F60" s="121"/>
      <c r="G60" s="65"/>
      <c r="H60" s="121"/>
      <c r="I60" s="55"/>
      <c r="J60" s="121"/>
      <c r="K60" s="97"/>
      <c r="L60" s="97"/>
    </row>
    <row r="61" spans="1:12" ht="15" customHeight="1">
      <c r="A61" s="7"/>
      <c r="B61" s="63" t="s">
        <v>222</v>
      </c>
      <c r="C61" s="86"/>
      <c r="D61" s="60"/>
      <c r="E61" s="69"/>
      <c r="F61" s="64"/>
      <c r="G61" s="65"/>
      <c r="H61" s="74"/>
      <c r="I61" s="55"/>
      <c r="J61" s="74"/>
      <c r="K61" s="74"/>
      <c r="L61" s="74"/>
    </row>
    <row r="62" spans="1:12" ht="15" customHeight="1">
      <c r="A62" s="80">
        <v>35</v>
      </c>
      <c r="B62" s="67" t="s">
        <v>216</v>
      </c>
      <c r="C62" s="87" t="s">
        <v>223</v>
      </c>
      <c r="D62" s="70">
        <v>39490000</v>
      </c>
      <c r="E62" s="69"/>
      <c r="F62" s="70">
        <v>0</v>
      </c>
      <c r="G62" s="65"/>
      <c r="H62" s="72">
        <f t="shared" ref="H62:H63" si="38">D62-F62</f>
        <v>39490000</v>
      </c>
      <c r="I62" s="55"/>
      <c r="J62" s="72">
        <f t="shared" ref="J62:J63" si="39">H62*(1-L62)</f>
        <v>36725700</v>
      </c>
      <c r="K62" s="75">
        <v>0.04</v>
      </c>
      <c r="L62" s="75">
        <v>7.0000000000000007E-2</v>
      </c>
    </row>
    <row r="63" spans="1:12" ht="15" customHeight="1">
      <c r="A63" s="80">
        <v>36</v>
      </c>
      <c r="B63" s="67" t="s">
        <v>219</v>
      </c>
      <c r="C63" s="87" t="s">
        <v>224</v>
      </c>
      <c r="D63" s="70">
        <v>49490000</v>
      </c>
      <c r="E63" s="69"/>
      <c r="F63" s="70">
        <v>0</v>
      </c>
      <c r="G63" s="65"/>
      <c r="H63" s="72">
        <f t="shared" si="38"/>
        <v>49490000</v>
      </c>
      <c r="I63" s="55"/>
      <c r="J63" s="72">
        <f t="shared" si="39"/>
        <v>46025700</v>
      </c>
      <c r="K63" s="75">
        <v>0.04</v>
      </c>
      <c r="L63" s="75">
        <v>7.0000000000000007E-2</v>
      </c>
    </row>
    <row r="64" spans="1:12" ht="9.6" customHeight="1">
      <c r="A64" s="25"/>
      <c r="B64" s="25"/>
    </row>
    <row r="65" spans="1:12" ht="15" customHeight="1">
      <c r="A65" s="20"/>
      <c r="B65" s="63" t="s">
        <v>146</v>
      </c>
      <c r="C65" s="86"/>
      <c r="D65" s="60"/>
      <c r="E65" s="69"/>
      <c r="F65" s="64"/>
      <c r="G65" s="65"/>
      <c r="H65" s="74"/>
      <c r="I65" s="55"/>
      <c r="J65" s="74"/>
      <c r="K65" s="74"/>
      <c r="L65" s="74"/>
    </row>
    <row r="66" spans="1:12" ht="15" customHeight="1">
      <c r="A66" s="80">
        <v>37</v>
      </c>
      <c r="B66" s="67" t="s">
        <v>151</v>
      </c>
      <c r="C66" s="95"/>
      <c r="D66" s="70">
        <v>45922100</v>
      </c>
      <c r="E66" s="69"/>
      <c r="F66" s="70">
        <v>0</v>
      </c>
      <c r="G66" s="65"/>
      <c r="H66" s="72">
        <f t="shared" ref="H66:H67" si="40">D66-F66</f>
        <v>45922100</v>
      </c>
      <c r="I66" s="55"/>
      <c r="J66" s="72">
        <f t="shared" ref="J66:J67" si="41">H66*(1-L66)</f>
        <v>42707553</v>
      </c>
      <c r="K66" s="75">
        <v>0.04</v>
      </c>
      <c r="L66" s="75">
        <v>7.0000000000000007E-2</v>
      </c>
    </row>
    <row r="67" spans="1:12" ht="15" customHeight="1">
      <c r="A67" s="80">
        <v>38</v>
      </c>
      <c r="B67" s="67" t="s">
        <v>153</v>
      </c>
      <c r="C67" s="95"/>
      <c r="D67" s="70">
        <v>46398100</v>
      </c>
      <c r="E67" s="69"/>
      <c r="F67" s="70">
        <v>0</v>
      </c>
      <c r="G67" s="65"/>
      <c r="H67" s="72">
        <f t="shared" si="40"/>
        <v>46398100</v>
      </c>
      <c r="I67" s="55"/>
      <c r="J67" s="72">
        <f t="shared" si="41"/>
        <v>43150233</v>
      </c>
      <c r="K67" s="75">
        <v>0.04</v>
      </c>
      <c r="L67" s="75">
        <v>7.0000000000000007E-2</v>
      </c>
    </row>
  </sheetData>
  <mergeCells count="5">
    <mergeCell ref="K4:K5"/>
    <mergeCell ref="L4:L5"/>
    <mergeCell ref="J4:J5"/>
    <mergeCell ref="D1:I1"/>
    <mergeCell ref="D2:H2"/>
  </mergeCells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59"/>
  <sheetViews>
    <sheetView topLeftCell="B1" zoomScale="90" zoomScaleNormal="90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B6" sqref="B6"/>
    </sheetView>
  </sheetViews>
  <sheetFormatPr baseColWidth="10" defaultColWidth="11.42578125" defaultRowHeight="15"/>
  <cols>
    <col min="1" max="1" width="2.5703125" style="45" customWidth="1"/>
    <col min="2" max="3" width="14.42578125" style="45" customWidth="1"/>
    <col min="4" max="4" width="2.42578125" style="50" customWidth="1"/>
    <col min="5" max="5" width="52.7109375" style="45" customWidth="1"/>
    <col min="6" max="6" width="1.42578125" style="45" customWidth="1"/>
    <col min="7" max="7" width="18.5703125" style="45" customWidth="1"/>
    <col min="8" max="8" width="12.42578125" style="45" customWidth="1"/>
    <col min="9" max="10" width="13.28515625" style="45" bestFit="1" customWidth="1"/>
    <col min="11" max="16384" width="11.42578125" style="45"/>
  </cols>
  <sheetData>
    <row r="1" spans="1:8" ht="21">
      <c r="A1" s="42"/>
      <c r="B1" s="42"/>
      <c r="C1" s="42"/>
      <c r="D1" s="43"/>
      <c r="E1" s="44"/>
      <c r="F1" s="44"/>
    </row>
    <row r="2" spans="1:8" ht="21">
      <c r="A2" s="42"/>
      <c r="B2" s="42"/>
      <c r="C2" s="42"/>
      <c r="D2" s="49"/>
      <c r="E2" s="44"/>
      <c r="F2" s="44"/>
    </row>
    <row r="3" spans="1:8" ht="23.25">
      <c r="A3" s="42"/>
      <c r="B3" s="42"/>
      <c r="C3" s="42"/>
      <c r="D3" s="49"/>
      <c r="E3" s="52" t="str">
        <f>'LPF 12-2022'!I1</f>
        <v>PRECIOS SUGERIDOS DE VENTA FLEETSALE N° 12 - 2022</v>
      </c>
      <c r="F3" s="52"/>
    </row>
    <row r="4" spans="1:8" ht="21">
      <c r="A4" s="42"/>
      <c r="B4" s="42"/>
      <c r="C4" s="42"/>
      <c r="D4" s="49"/>
      <c r="E4" s="127" t="str">
        <f>'Bonos BV LPF 12-2022'!D2</f>
        <v>Vigencia: desde 01 de Diciembre 2022</v>
      </c>
      <c r="F4" s="127"/>
    </row>
    <row r="5" spans="1:8" ht="21">
      <c r="A5" s="42"/>
      <c r="B5" s="42"/>
      <c r="C5" s="42"/>
      <c r="D5" s="49"/>
      <c r="F5" s="51"/>
    </row>
    <row r="6" spans="1:8" ht="25.5">
      <c r="A6" s="43" t="s">
        <v>23</v>
      </c>
      <c r="B6" s="90" t="s">
        <v>24</v>
      </c>
      <c r="C6" s="90" t="s">
        <v>25</v>
      </c>
      <c r="D6" s="56"/>
      <c r="E6" s="48" t="s">
        <v>21</v>
      </c>
      <c r="F6" s="37"/>
      <c r="G6" s="46" t="s">
        <v>35</v>
      </c>
      <c r="H6" s="53" t="s">
        <v>36</v>
      </c>
    </row>
    <row r="7" spans="1:8">
      <c r="B7" s="66" t="s">
        <v>80</v>
      </c>
      <c r="C7" s="66" t="s">
        <v>113</v>
      </c>
      <c r="D7" s="56" t="str">
        <f t="shared" ref="D7:D59" si="0">B7&amp;" "&amp;LEFT(C7)&amp;" "&amp;RIGHT(C7,4)</f>
        <v>H6S4K4617 D D03X</v>
      </c>
      <c r="E7" s="66" t="s">
        <v>72</v>
      </c>
      <c r="G7" s="47">
        <f>VLOOKUP(E7,'Bonos BV LPF 12-2022'!B:J,9,0)</f>
        <v>12910500</v>
      </c>
      <c r="H7" s="54">
        <f>VLOOKUP(E7,'Bonos BV LPF 12-2022'!B:K,10,0)</f>
        <v>0.04</v>
      </c>
    </row>
    <row r="8" spans="1:8">
      <c r="B8" s="66" t="s">
        <v>80</v>
      </c>
      <c r="C8" s="66" t="s">
        <v>81</v>
      </c>
      <c r="D8" s="56" t="str">
        <f t="shared" si="0"/>
        <v>H6S4K4617 D D807</v>
      </c>
      <c r="E8" s="66" t="s">
        <v>74</v>
      </c>
      <c r="F8"/>
      <c r="G8" s="47">
        <f>VLOOKUP(E8,'Bonos BV LPF 12-2022'!B:J,9,0)</f>
        <v>13860500</v>
      </c>
      <c r="H8" s="54">
        <f>VLOOKUP(E8,'Bonos BV LPF 12-2022'!B:K,10,0)</f>
        <v>0.04</v>
      </c>
    </row>
    <row r="9" spans="1:8">
      <c r="B9" s="66" t="s">
        <v>78</v>
      </c>
      <c r="C9" s="66" t="s">
        <v>79</v>
      </c>
      <c r="D9" s="56" t="str">
        <f t="shared" si="0"/>
        <v>H6S4D261F D D806</v>
      </c>
      <c r="E9" s="66" t="s">
        <v>76</v>
      </c>
      <c r="F9"/>
      <c r="G9" s="47">
        <f>VLOOKUP(E9,'Bonos BV LPF 12-2022'!B:J,9,0)</f>
        <v>16615500</v>
      </c>
      <c r="H9" s="54">
        <f>VLOOKUP(E9,'Bonos BV LPF 12-2022'!B:K,10,0)</f>
        <v>0.04</v>
      </c>
    </row>
    <row r="10" spans="1:8">
      <c r="B10" s="66" t="s">
        <v>132</v>
      </c>
      <c r="C10" s="66" t="s">
        <v>133</v>
      </c>
      <c r="D10" s="56" t="str">
        <f t="shared" si="0"/>
        <v>FHW5D661V D D0S4</v>
      </c>
      <c r="E10" s="66" t="s">
        <v>126</v>
      </c>
      <c r="F10"/>
      <c r="G10" s="47">
        <f>VLOOKUP(E10,'Bonos BV LPF 12-2022'!B:J,9,0)</f>
        <v>18420500</v>
      </c>
      <c r="H10" s="54">
        <f>VLOOKUP(E10,'Bonos BV LPF 12-2022'!B:K,10,0)</f>
        <v>0.04</v>
      </c>
    </row>
    <row r="11" spans="1:8">
      <c r="B11" s="66" t="s">
        <v>132</v>
      </c>
      <c r="C11" s="66" t="s">
        <v>134</v>
      </c>
      <c r="D11" s="56" t="str">
        <f t="shared" si="0"/>
        <v>FHW5D661V D D0T7</v>
      </c>
      <c r="E11" s="66" t="s">
        <v>126</v>
      </c>
      <c r="G11" s="47">
        <f>VLOOKUP(E11,'Bonos BV LPF 12-2022'!B:J,9,0)</f>
        <v>18420500</v>
      </c>
      <c r="H11" s="54">
        <f>VLOOKUP(E11,'Bonos BV LPF 12-2022'!B:K,10,0)</f>
        <v>0.04</v>
      </c>
    </row>
    <row r="12" spans="1:8">
      <c r="B12" s="66" t="s">
        <v>132</v>
      </c>
      <c r="C12" s="66" t="s">
        <v>135</v>
      </c>
      <c r="D12" s="56" t="str">
        <f t="shared" si="0"/>
        <v>FHW5D661V D D0S6</v>
      </c>
      <c r="E12" s="66" t="s">
        <v>128</v>
      </c>
      <c r="G12" s="47">
        <f>VLOOKUP(E12,'Bonos BV LPF 12-2022'!B:J,9,0)</f>
        <v>19845500</v>
      </c>
      <c r="H12" s="54">
        <f>VLOOKUP(E12,'Bonos BV LPF 12-2022'!B:K,10,0)</f>
        <v>0.04</v>
      </c>
    </row>
    <row r="13" spans="1:8">
      <c r="B13" s="66" t="s">
        <v>132</v>
      </c>
      <c r="C13" s="66" t="s">
        <v>136</v>
      </c>
      <c r="D13" s="56" t="str">
        <f t="shared" si="0"/>
        <v>FHW5D661V D D0T8</v>
      </c>
      <c r="E13" s="66" t="s">
        <v>128</v>
      </c>
      <c r="G13" s="47">
        <f>VLOOKUP(E13,'Bonos BV LPF 12-2022'!B:J,9,0)</f>
        <v>19845500</v>
      </c>
      <c r="H13" s="54">
        <f>VLOOKUP(E13,'Bonos BV LPF 12-2022'!B:K,10,0)</f>
        <v>0.04</v>
      </c>
    </row>
    <row r="14" spans="1:8">
      <c r="B14" s="66" t="s">
        <v>129</v>
      </c>
      <c r="C14" s="66" t="s">
        <v>131</v>
      </c>
      <c r="D14" s="56" t="str">
        <f t="shared" si="0"/>
        <v>FHW5D6617 D D0RV</v>
      </c>
      <c r="E14" s="66" t="s">
        <v>125</v>
      </c>
      <c r="G14" s="47">
        <f>VLOOKUP(E14,'Bonos BV LPF 12-2022'!B:J,9,0)</f>
        <v>17090500</v>
      </c>
      <c r="H14" s="54">
        <f>VLOOKUP(E14,'Bonos BV LPF 12-2022'!B:K,10,0)</f>
        <v>0.04</v>
      </c>
    </row>
    <row r="15" spans="1:8">
      <c r="B15" s="66" t="s">
        <v>129</v>
      </c>
      <c r="C15" s="66" t="s">
        <v>130</v>
      </c>
      <c r="D15" s="56" t="str">
        <f t="shared" si="0"/>
        <v>FHW5D6617 D D0T5</v>
      </c>
      <c r="E15" s="66" t="s">
        <v>125</v>
      </c>
      <c r="F15"/>
      <c r="G15" s="47">
        <f>VLOOKUP(E15,'Bonos BV LPF 12-2022'!B:J,9,0)</f>
        <v>17090500</v>
      </c>
      <c r="H15" s="54">
        <f>VLOOKUP(E15,'Bonos BV LPF 12-2022'!B:K,10,0)</f>
        <v>0.04</v>
      </c>
    </row>
    <row r="16" spans="1:8">
      <c r="B16" s="66" t="s">
        <v>129</v>
      </c>
      <c r="C16" s="66" t="s">
        <v>186</v>
      </c>
      <c r="D16" s="56" t="str">
        <f t="shared" si="0"/>
        <v>FHW5D6617 D D0S5</v>
      </c>
      <c r="E16" s="66" t="s">
        <v>175</v>
      </c>
      <c r="F16"/>
      <c r="G16" s="47">
        <f>VLOOKUP(E16,'Bonos BV LPF 12-2022'!B:J,9,0)</f>
        <v>18800500</v>
      </c>
      <c r="H16" s="54">
        <f>VLOOKUP(E16,'Bonos BV LPF 12-2022'!B:K,10,0)</f>
        <v>0.04</v>
      </c>
    </row>
    <row r="17" spans="2:8">
      <c r="B17" s="66" t="s">
        <v>129</v>
      </c>
      <c r="C17" s="66" t="s">
        <v>200</v>
      </c>
      <c r="D17" s="56" t="str">
        <f t="shared" si="0"/>
        <v>FHW5D6617 D D0T6</v>
      </c>
      <c r="E17" s="66" t="s">
        <v>175</v>
      </c>
      <c r="F17"/>
      <c r="G17" s="47">
        <f>VLOOKUP(E17,'Bonos BV LPF 12-2022'!B:J,9,0)</f>
        <v>18800500</v>
      </c>
      <c r="H17" s="54">
        <f>VLOOKUP(E17,'Bonos BV LPF 12-2022'!B:K,10,0)</f>
        <v>0.04</v>
      </c>
    </row>
    <row r="18" spans="2:8">
      <c r="B18" s="66" t="s">
        <v>108</v>
      </c>
      <c r="C18" s="66" t="s">
        <v>109</v>
      </c>
      <c r="D18" s="56" t="str">
        <f t="shared" si="0"/>
        <v>0AS4D2617 G G04G</v>
      </c>
      <c r="E18" s="66" t="s">
        <v>106</v>
      </c>
      <c r="G18" s="47">
        <f>VLOOKUP(E18,'Bonos BV LPF 12-2022'!B:J,9,0)</f>
        <v>17660500</v>
      </c>
      <c r="H18" s="54">
        <f>VLOOKUP(E18,'Bonos BV LPF 12-2022'!B:K,10,0)</f>
        <v>0.04</v>
      </c>
    </row>
    <row r="19" spans="2:8">
      <c r="B19" s="66" t="s">
        <v>108</v>
      </c>
      <c r="C19" s="66" t="s">
        <v>119</v>
      </c>
      <c r="D19" s="56" t="str">
        <f t="shared" si="0"/>
        <v>0AS4D2617 G G0YH</v>
      </c>
      <c r="E19" s="66" t="s">
        <v>106</v>
      </c>
      <c r="G19" s="47">
        <f>VLOOKUP(E19,'Bonos BV LPF 12-2022'!B:J,9,0)</f>
        <v>17660500</v>
      </c>
      <c r="H19" s="54">
        <f>VLOOKUP(E19,'Bonos BV LPF 12-2022'!B:K,10,0)</f>
        <v>0.04</v>
      </c>
    </row>
    <row r="20" spans="2:8">
      <c r="B20" s="66" t="s">
        <v>70</v>
      </c>
      <c r="C20" s="66" t="s">
        <v>163</v>
      </c>
      <c r="D20" s="56" t="str">
        <f t="shared" si="0"/>
        <v>HQS6K361B G G363</v>
      </c>
      <c r="E20" s="66" t="s">
        <v>65</v>
      </c>
      <c r="G20" s="47">
        <f>VLOOKUP(E20,'Bonos BV LPF 12-2022'!B:J,9,0)</f>
        <v>13575500</v>
      </c>
      <c r="H20" s="54">
        <f>VLOOKUP(E20,'Bonos BV LPF 12-2022'!B:K,10,0)</f>
        <v>0.04</v>
      </c>
    </row>
    <row r="21" spans="2:8">
      <c r="B21" s="66" t="s">
        <v>69</v>
      </c>
      <c r="C21" s="66" t="s">
        <v>161</v>
      </c>
      <c r="D21" s="56" t="str">
        <f t="shared" si="0"/>
        <v>HQS6K3615 D D542</v>
      </c>
      <c r="E21" s="66" t="s">
        <v>61</v>
      </c>
      <c r="G21" s="47">
        <f>VLOOKUP(E21,'Bonos BV LPF 12-2022'!B:J,9,0)</f>
        <v>10630500</v>
      </c>
      <c r="H21" s="54">
        <f>VLOOKUP(E21,'Bonos BV LPF 12-2022'!B:K,10,0)</f>
        <v>0.04</v>
      </c>
    </row>
    <row r="22" spans="2:8">
      <c r="B22" s="66" t="s">
        <v>69</v>
      </c>
      <c r="C22" s="66" t="s">
        <v>122</v>
      </c>
      <c r="D22" s="56" t="str">
        <f t="shared" si="0"/>
        <v>HQS6K3615 D D746</v>
      </c>
      <c r="E22" s="66" t="s">
        <v>61</v>
      </c>
      <c r="G22" s="47">
        <f>VLOOKUP(E22,'Bonos BV LPF 12-2022'!B:J,9,0)</f>
        <v>10630500</v>
      </c>
      <c r="H22" s="54">
        <f>VLOOKUP(E22,'Bonos BV LPF 12-2022'!B:K,10,0)</f>
        <v>0.04</v>
      </c>
    </row>
    <row r="23" spans="2:8">
      <c r="B23" s="66" t="s">
        <v>69</v>
      </c>
      <c r="C23" s="66" t="s">
        <v>123</v>
      </c>
      <c r="D23" s="56" t="str">
        <f t="shared" si="0"/>
        <v>HQS6K3615 D D747</v>
      </c>
      <c r="E23" s="66" t="s">
        <v>63</v>
      </c>
      <c r="G23" s="47">
        <f>VLOOKUP(E23,'Bonos BV LPF 12-2022'!B:J,9,0)</f>
        <v>11675500</v>
      </c>
      <c r="H23" s="54">
        <f>VLOOKUP(E23,'Bonos BV LPF 12-2022'!B:K,10,0)</f>
        <v>0.04</v>
      </c>
    </row>
    <row r="24" spans="2:8">
      <c r="B24" s="66" t="s">
        <v>69</v>
      </c>
      <c r="C24" s="66" t="s">
        <v>162</v>
      </c>
      <c r="D24" s="56" t="str">
        <f t="shared" si="0"/>
        <v>HQS6K3615 D D543</v>
      </c>
      <c r="E24" s="66" t="s">
        <v>63</v>
      </c>
      <c r="G24" s="47">
        <f>VLOOKUP(E24,'Bonos BV LPF 12-2022'!B:J,9,0)</f>
        <v>11675500</v>
      </c>
      <c r="H24" s="54">
        <f>VLOOKUP(E24,'Bonos BV LPF 12-2022'!B:K,10,0)</f>
        <v>0.04</v>
      </c>
    </row>
    <row r="25" spans="2:8">
      <c r="B25" s="66" t="s">
        <v>156</v>
      </c>
      <c r="C25" s="66" t="s">
        <v>157</v>
      </c>
      <c r="D25" s="56" t="str">
        <f t="shared" si="0"/>
        <v>HQS4K3615 D D748</v>
      </c>
      <c r="E25" s="66" t="s">
        <v>138</v>
      </c>
      <c r="G25" s="47">
        <f>VLOOKUP(E25,'Bonos BV LPF 12-2022'!B:J,9,0)</f>
        <v>11675500</v>
      </c>
      <c r="H25" s="54">
        <f>VLOOKUP(E25,'Bonos BV LPF 12-2022'!B:K,10,0)</f>
        <v>0.04</v>
      </c>
    </row>
    <row r="26" spans="2:8">
      <c r="B26" s="66" t="s">
        <v>156</v>
      </c>
      <c r="C26" s="66" t="s">
        <v>158</v>
      </c>
      <c r="D26" s="56" t="str">
        <f t="shared" si="0"/>
        <v>HQS4K3615 D D921</v>
      </c>
      <c r="E26" s="66" t="s">
        <v>138</v>
      </c>
      <c r="G26" s="47">
        <f>VLOOKUP(E26,'Bonos BV LPF 12-2022'!B:J,9,0)</f>
        <v>11675500</v>
      </c>
      <c r="H26" s="54">
        <f>VLOOKUP(E26,'Bonos BV LPF 12-2022'!B:K,10,0)</f>
        <v>0.04</v>
      </c>
    </row>
    <row r="27" spans="2:8">
      <c r="B27" s="66" t="s">
        <v>156</v>
      </c>
      <c r="C27" s="66" t="s">
        <v>159</v>
      </c>
      <c r="D27" s="56" t="str">
        <f t="shared" si="0"/>
        <v>HQS4K3615 D D02O</v>
      </c>
      <c r="E27" s="66" t="s">
        <v>139</v>
      </c>
      <c r="G27" s="47">
        <f>VLOOKUP(E27,'Bonos BV LPF 12-2022'!B:J,9,0)</f>
        <v>12720500</v>
      </c>
      <c r="H27" s="54">
        <f>VLOOKUP(E27,'Bonos BV LPF 12-2022'!B:K,10,0)</f>
        <v>0.04</v>
      </c>
    </row>
    <row r="28" spans="2:8">
      <c r="B28" s="66" t="s">
        <v>156</v>
      </c>
      <c r="C28" s="66" t="s">
        <v>160</v>
      </c>
      <c r="D28" s="56" t="str">
        <f t="shared" si="0"/>
        <v>HQS4K3615 D D02N</v>
      </c>
      <c r="E28" s="66" t="s">
        <v>139</v>
      </c>
      <c r="G28" s="47">
        <f>VLOOKUP(E28,'Bonos BV LPF 12-2022'!B:J,9,0)</f>
        <v>12720500</v>
      </c>
      <c r="H28" s="54">
        <f>VLOOKUP(E28,'Bonos BV LPF 12-2022'!B:K,10,0)</f>
        <v>0.04</v>
      </c>
    </row>
    <row r="29" spans="2:8">
      <c r="B29" s="66" t="s">
        <v>201</v>
      </c>
      <c r="C29" s="66" t="s">
        <v>170</v>
      </c>
      <c r="D29" s="56" t="str">
        <f t="shared" si="0"/>
        <v>SVS6K461F D D248</v>
      </c>
      <c r="E29" s="66" t="s">
        <v>196</v>
      </c>
      <c r="G29" s="47">
        <f>VLOOKUP(E29,'Bonos BV LPF 12-2022'!B:J,9,0)</f>
        <v>14620500</v>
      </c>
      <c r="H29" s="54">
        <f>VLOOKUP(E29,'Bonos BV LPF 12-2022'!B:K,10,0)</f>
        <v>0.04</v>
      </c>
    </row>
    <row r="30" spans="2:8">
      <c r="B30" s="66" t="s">
        <v>201</v>
      </c>
      <c r="C30" s="66" t="s">
        <v>202</v>
      </c>
      <c r="D30" s="56" t="str">
        <f t="shared" si="0"/>
        <v>SVS6K461F D D250</v>
      </c>
      <c r="E30" s="66" t="s">
        <v>198</v>
      </c>
      <c r="G30" s="47">
        <f>VLOOKUP(E30,'Bonos BV LPF 12-2022'!B:J,9,0)</f>
        <v>16520500</v>
      </c>
      <c r="H30" s="54">
        <f>VLOOKUP(E30,'Bonos BV LPF 12-2022'!B:K,10,0)</f>
        <v>0.04</v>
      </c>
    </row>
    <row r="31" spans="2:8">
      <c r="B31" s="66" t="s">
        <v>168</v>
      </c>
      <c r="C31" s="66" t="s">
        <v>169</v>
      </c>
      <c r="D31" s="56" t="str">
        <f t="shared" si="0"/>
        <v>SVS6K4617 D D168</v>
      </c>
      <c r="E31" s="66" t="s">
        <v>155</v>
      </c>
      <c r="G31" s="47">
        <f>VLOOKUP(E31,'Bonos BV LPF 12-2022'!B:J,9,0)</f>
        <v>13765500</v>
      </c>
      <c r="H31" s="54">
        <f>VLOOKUP(E31,'Bonos BV LPF 12-2022'!B:K,10,0)</f>
        <v>0.04</v>
      </c>
    </row>
    <row r="32" spans="2:8">
      <c r="B32" s="66" t="s">
        <v>168</v>
      </c>
      <c r="C32" s="66" t="s">
        <v>170</v>
      </c>
      <c r="D32" s="56" t="str">
        <f t="shared" si="0"/>
        <v>SVS6K4617 D D248</v>
      </c>
      <c r="E32" s="66" t="s">
        <v>155</v>
      </c>
      <c r="G32" s="47">
        <f>VLOOKUP(E32,'Bonos BV LPF 12-2022'!B:J,9,0)</f>
        <v>13765500</v>
      </c>
      <c r="H32" s="54">
        <f>VLOOKUP(E32,'Bonos BV LPF 12-2022'!B:K,10,0)</f>
        <v>0.04</v>
      </c>
    </row>
    <row r="33" spans="2:9">
      <c r="B33" s="66" t="s">
        <v>168</v>
      </c>
      <c r="C33" s="66" t="s">
        <v>203</v>
      </c>
      <c r="D33" s="56" t="str">
        <f t="shared" si="0"/>
        <v>SVS6K4617 D D169</v>
      </c>
      <c r="E33" s="66" t="s">
        <v>197</v>
      </c>
      <c r="G33" s="47">
        <f>VLOOKUP(E33,'Bonos BV LPF 12-2022'!B:J,9,0)</f>
        <v>15285500</v>
      </c>
      <c r="H33" s="54">
        <f>VLOOKUP(E33,'Bonos BV LPF 12-2022'!B:K,10,0)</f>
        <v>0.04</v>
      </c>
    </row>
    <row r="34" spans="2:9">
      <c r="B34" s="66" t="s">
        <v>168</v>
      </c>
      <c r="C34" s="66" t="s">
        <v>204</v>
      </c>
      <c r="D34" s="56" t="str">
        <f t="shared" si="0"/>
        <v>SVS6K4617 D D249</v>
      </c>
      <c r="E34" s="66" t="s">
        <v>197</v>
      </c>
      <c r="G34" s="47">
        <f>VLOOKUP(E34,'Bonos BV LPF 12-2022'!B:J,9,0)</f>
        <v>15285500</v>
      </c>
      <c r="H34" s="54">
        <f>VLOOKUP(E34,'Bonos BV LPF 12-2022'!B:K,10,0)</f>
        <v>0.04</v>
      </c>
    </row>
    <row r="35" spans="2:9">
      <c r="B35" s="66" t="s">
        <v>189</v>
      </c>
      <c r="C35" s="66" t="s">
        <v>205</v>
      </c>
      <c r="D35" s="56" t="str">
        <f t="shared" si="0"/>
        <v>S1W72HC5N G G24H</v>
      </c>
      <c r="E35" s="66" t="s">
        <v>185</v>
      </c>
      <c r="G35" s="47">
        <f>VLOOKUP(E35,'Bonos BV LPF 12-2022'!B:J,9,0)</f>
        <v>41600500</v>
      </c>
      <c r="H35" s="54">
        <f>VLOOKUP(E35,'Bonos BV LPF 12-2022'!B:K,10,0)</f>
        <v>0.04</v>
      </c>
    </row>
    <row r="36" spans="2:9">
      <c r="B36" s="66" t="s">
        <v>189</v>
      </c>
      <c r="C36" s="66" t="s">
        <v>190</v>
      </c>
      <c r="D36" s="56" t="str">
        <f t="shared" si="0"/>
        <v>S1W72HC5N G G23K</v>
      </c>
      <c r="E36" s="66" t="s">
        <v>184</v>
      </c>
      <c r="G36" s="47">
        <f>VLOOKUP(E36,'Bonos BV LPF 12-2022'!B:J,9,0)</f>
        <v>35140500</v>
      </c>
      <c r="H36" s="54">
        <f>VLOOKUP(E36,'Bonos BV LPF 12-2022'!B:K,10,0)</f>
        <v>0.04</v>
      </c>
    </row>
    <row r="37" spans="2:9">
      <c r="B37" s="66" t="s">
        <v>187</v>
      </c>
      <c r="C37" s="66" t="s">
        <v>188</v>
      </c>
      <c r="D37" s="56" t="str">
        <f t="shared" si="0"/>
        <v>S1W72HC5M D D0RT</v>
      </c>
      <c r="E37" s="66" t="s">
        <v>183</v>
      </c>
      <c r="G37" s="47">
        <f>VLOOKUP(E37,'Bonos BV LPF 12-2022'!B:J,9,0)</f>
        <v>31815500</v>
      </c>
      <c r="H37" s="54">
        <f>VLOOKUP(E37,'Bonos BV LPF 12-2022'!B:K,10,0)</f>
        <v>0.04</v>
      </c>
    </row>
    <row r="38" spans="2:9">
      <c r="B38" s="66" t="s">
        <v>165</v>
      </c>
      <c r="C38" s="66" t="s">
        <v>193</v>
      </c>
      <c r="D38" s="56" t="str">
        <f t="shared" si="0"/>
        <v>S1W7L961G G G26J</v>
      </c>
      <c r="E38" s="66" t="s">
        <v>145</v>
      </c>
      <c r="G38" s="47">
        <f>VLOOKUP(E38,'Bonos BV LPF 12-2022'!B:J,9,0)</f>
        <v>31625500</v>
      </c>
      <c r="H38" s="54">
        <f>VLOOKUP(E38,'Bonos BV LPF 12-2022'!B:K,10,0)</f>
        <v>0.04</v>
      </c>
    </row>
    <row r="39" spans="2:9">
      <c r="B39" s="66" t="s">
        <v>164</v>
      </c>
      <c r="C39" s="66" t="s">
        <v>191</v>
      </c>
      <c r="D39" s="56" t="str">
        <f t="shared" si="0"/>
        <v>S1W7L961F D D0S9</v>
      </c>
      <c r="E39" s="66" t="s">
        <v>142</v>
      </c>
      <c r="G39" s="47">
        <f>VLOOKUP(E39,'Bonos BV LPF 12-2022'!B:J,9,0)</f>
        <v>27350500</v>
      </c>
      <c r="H39" s="54">
        <f>VLOOKUP(E39,'Bonos BV LPF 12-2022'!B:K,10,0)</f>
        <v>0.04</v>
      </c>
    </row>
    <row r="40" spans="2:9">
      <c r="B40" s="66" t="s">
        <v>164</v>
      </c>
      <c r="C40" s="66" t="s">
        <v>192</v>
      </c>
      <c r="D40" s="56" t="str">
        <f t="shared" si="0"/>
        <v>S1W7L961F G G26I</v>
      </c>
      <c r="E40" s="66" t="s">
        <v>144</v>
      </c>
      <c r="G40" s="47">
        <f>VLOOKUP(E40,'Bonos BV LPF 12-2022'!B:J,9,0)</f>
        <v>29725500</v>
      </c>
      <c r="H40" s="54">
        <f>VLOOKUP(E40,'Bonos BV LPF 12-2022'!B:K,10,0)</f>
        <v>0.04</v>
      </c>
    </row>
    <row r="41" spans="2:9">
      <c r="B41" s="66" t="s">
        <v>171</v>
      </c>
      <c r="C41" s="66" t="s">
        <v>172</v>
      </c>
      <c r="D41" s="56" t="str">
        <f t="shared" si="0"/>
        <v>SZB72FC5K E E165</v>
      </c>
      <c r="E41" s="66" t="s">
        <v>151</v>
      </c>
      <c r="G41" s="47">
        <f>VLOOKUP(E41,'Bonos BV LPF 12-2022'!B:J,9,0)</f>
        <v>42707553</v>
      </c>
      <c r="H41" s="54">
        <f>VLOOKUP(E41,'Bonos BV LPF 12-2022'!B:K,10,0)</f>
        <v>0.04</v>
      </c>
      <c r="I41" s="117"/>
    </row>
    <row r="42" spans="2:9">
      <c r="B42" s="66" t="s">
        <v>173</v>
      </c>
      <c r="C42" s="66" t="s">
        <v>174</v>
      </c>
      <c r="D42" s="56" t="str">
        <f t="shared" si="0"/>
        <v>SZB92FC5K H H071</v>
      </c>
      <c r="E42" s="66" t="s">
        <v>153</v>
      </c>
      <c r="G42" s="47">
        <f>VLOOKUP(E42,'Bonos BV LPF 12-2022'!B:J,9,0)</f>
        <v>43150233</v>
      </c>
      <c r="H42" s="54">
        <f>VLOOKUP(E42,'Bonos BV LPF 12-2022'!B:K,10,0)</f>
        <v>0.04</v>
      </c>
    </row>
    <row r="43" spans="2:9">
      <c r="B43" s="66" t="s">
        <v>98</v>
      </c>
      <c r="C43" s="66" t="s">
        <v>121</v>
      </c>
      <c r="D43" s="56" t="str">
        <f t="shared" si="0"/>
        <v>GWWDD5G1X D D0JV</v>
      </c>
      <c r="E43" s="66" t="s">
        <v>90</v>
      </c>
      <c r="G43" s="47">
        <f>VLOOKUP(E43,'Bonos BV LPF 12-2022'!B:J,9,0)</f>
        <v>34095500</v>
      </c>
      <c r="H43" s="54">
        <f>VLOOKUP(E43,'Bonos BV LPF 12-2022'!B:K,10,0)</f>
        <v>0.04</v>
      </c>
      <c r="I43" s="117"/>
    </row>
    <row r="44" spans="2:9">
      <c r="B44" s="66" t="s">
        <v>97</v>
      </c>
      <c r="C44" s="66" t="s">
        <v>110</v>
      </c>
      <c r="D44" s="56" t="str">
        <f t="shared" si="0"/>
        <v>GWWDD5G1U D D0CE</v>
      </c>
      <c r="E44" s="66" t="s">
        <v>88</v>
      </c>
      <c r="G44" s="47">
        <f>VLOOKUP(E44,'Bonos BV LPF 12-2022'!B:J,9,0)</f>
        <v>24880500</v>
      </c>
      <c r="H44" s="54">
        <f>VLOOKUP(E44,'Bonos BV LPF 12-2022'!B:K,10,0)</f>
        <v>0.04</v>
      </c>
    </row>
    <row r="45" spans="2:9">
      <c r="B45" s="66" t="s">
        <v>97</v>
      </c>
      <c r="C45" s="66" t="s">
        <v>206</v>
      </c>
      <c r="D45" s="56" t="str">
        <f t="shared" si="0"/>
        <v>GWWDD5G1U D D0VC</v>
      </c>
      <c r="E45" s="66" t="s">
        <v>88</v>
      </c>
      <c r="G45" s="47">
        <f>VLOOKUP(E45,'Bonos BV LPF 12-2022'!B:J,9,0)</f>
        <v>24880500</v>
      </c>
      <c r="H45" s="54">
        <f>VLOOKUP(E45,'Bonos BV LPF 12-2022'!B:K,10,0)</f>
        <v>0.04</v>
      </c>
      <c r="I45" s="117"/>
    </row>
    <row r="46" spans="2:9">
      <c r="B46" s="66" t="s">
        <v>97</v>
      </c>
      <c r="C46" s="66" t="s">
        <v>115</v>
      </c>
      <c r="D46" s="56" t="str">
        <f t="shared" si="0"/>
        <v>GWWDD5G1U D D0CN</v>
      </c>
      <c r="E46" s="66" t="s">
        <v>111</v>
      </c>
      <c r="G46" s="47">
        <f>VLOOKUP(E46,'Bonos BV LPF 12-2022'!B:J,9,0)</f>
        <v>28300500</v>
      </c>
      <c r="H46" s="54">
        <f>VLOOKUP(E46,'Bonos BV LPF 12-2022'!B:K,10,0)</f>
        <v>0.04</v>
      </c>
    </row>
    <row r="47" spans="2:9">
      <c r="B47" s="66" t="s">
        <v>97</v>
      </c>
      <c r="C47" s="66" t="s">
        <v>120</v>
      </c>
      <c r="D47" s="56" t="str">
        <f t="shared" si="0"/>
        <v>GWWDD5G1U D D0JU</v>
      </c>
      <c r="E47" s="66" t="s">
        <v>111</v>
      </c>
      <c r="G47" s="47">
        <f>VLOOKUP(E47,'Bonos BV LPF 12-2022'!B:J,9,0)</f>
        <v>28300500</v>
      </c>
      <c r="H47" s="54">
        <f>VLOOKUP(E47,'Bonos BV LPF 12-2022'!B:K,10,0)</f>
        <v>0.04</v>
      </c>
    </row>
    <row r="48" spans="2:9">
      <c r="B48" s="66" t="s">
        <v>207</v>
      </c>
      <c r="C48" s="66" t="s">
        <v>208</v>
      </c>
      <c r="D48" s="56" t="str">
        <f t="shared" si="0"/>
        <v>GWWD2J61G D D0CF</v>
      </c>
      <c r="E48" s="66" t="s">
        <v>199</v>
      </c>
      <c r="G48" s="47">
        <f>VLOOKUP(E48,'Bonos BV LPF 12-2022'!B:J,9,0)</f>
        <v>24595500</v>
      </c>
      <c r="H48" s="54">
        <f>VLOOKUP(E48,'Bonos BV LPF 12-2022'!B:K,10,0)</f>
        <v>0.04</v>
      </c>
    </row>
    <row r="49" spans="2:8">
      <c r="B49" s="66" t="s">
        <v>207</v>
      </c>
      <c r="C49" s="66" t="s">
        <v>209</v>
      </c>
      <c r="D49" s="56" t="str">
        <f t="shared" si="0"/>
        <v>GWWD2J61G D D0VD</v>
      </c>
      <c r="E49" s="66" t="s">
        <v>199</v>
      </c>
      <c r="G49" s="47">
        <f>VLOOKUP(E49,'Bonos BV LPF 12-2022'!B:J,9,0)</f>
        <v>24595500</v>
      </c>
      <c r="H49" s="54">
        <f>VLOOKUP(E49,'Bonos BV LPF 12-2022'!B:K,10,0)</f>
        <v>0.04</v>
      </c>
    </row>
    <row r="50" spans="2:8">
      <c r="B50" s="66" t="s">
        <v>104</v>
      </c>
      <c r="C50" s="66" t="s">
        <v>110</v>
      </c>
      <c r="D50" s="56" t="str">
        <f t="shared" si="0"/>
        <v>GWWD2J61F D D0CE</v>
      </c>
      <c r="E50" s="66" t="s">
        <v>99</v>
      </c>
      <c r="G50" s="47">
        <f>VLOOKUP(E50,'Bonos BV LPF 12-2022'!B:J,9,0)</f>
        <v>23360500</v>
      </c>
      <c r="H50" s="54">
        <f>VLOOKUP(E50,'Bonos BV LPF 12-2022'!B:K,10,0)</f>
        <v>0.04</v>
      </c>
    </row>
    <row r="51" spans="2:8">
      <c r="B51" s="66" t="s">
        <v>104</v>
      </c>
      <c r="C51" s="66" t="s">
        <v>114</v>
      </c>
      <c r="D51" s="56" t="str">
        <f t="shared" si="0"/>
        <v>GWWD2J61F D D0CG</v>
      </c>
      <c r="E51" s="66" t="s">
        <v>100</v>
      </c>
      <c r="G51" s="47">
        <f>VLOOKUP(E51,'Bonos BV LPF 12-2022'!B:J,9,0)</f>
        <v>26020500</v>
      </c>
      <c r="H51" s="54">
        <f>VLOOKUP(E51,'Bonos BV LPF 12-2022'!B:K,10,0)</f>
        <v>0.04</v>
      </c>
    </row>
    <row r="52" spans="2:8">
      <c r="B52" s="66" t="s">
        <v>117</v>
      </c>
      <c r="C52" s="66" t="s">
        <v>118</v>
      </c>
      <c r="D52" s="56" t="str">
        <f t="shared" si="0"/>
        <v>GWWD2J617 D D0CD</v>
      </c>
      <c r="E52" s="66" t="s">
        <v>116</v>
      </c>
      <c r="G52" s="47">
        <f>VLOOKUP(E52,'Bonos BV LPF 12-2022'!B:J,9,0)</f>
        <v>22125500</v>
      </c>
      <c r="H52" s="54">
        <f>VLOOKUP(E52,'Bonos BV LPF 12-2022'!B:K,10,0)</f>
        <v>0.04</v>
      </c>
    </row>
    <row r="53" spans="2:8">
      <c r="B53" s="66" t="s">
        <v>53</v>
      </c>
      <c r="C53" s="66" t="s">
        <v>166</v>
      </c>
      <c r="D53" s="56" t="str">
        <f t="shared" si="0"/>
        <v>SNW5D2617 G G0B4</v>
      </c>
      <c r="E53" s="66" t="s">
        <v>140</v>
      </c>
      <c r="G53" s="47">
        <f>VLOOKUP(E53,'Bonos BV LPF 12-2022'!B:J,9,0)</f>
        <v>15380500</v>
      </c>
      <c r="H53" s="54">
        <f>VLOOKUP(E53,'Bonos BV LPF 12-2022'!B:K,10,0)</f>
        <v>0.04</v>
      </c>
    </row>
    <row r="54" spans="2:8">
      <c r="B54" s="66" t="s">
        <v>53</v>
      </c>
      <c r="C54" s="66" t="s">
        <v>167</v>
      </c>
      <c r="D54" s="56" t="str">
        <f t="shared" si="0"/>
        <v>SNW5D2617 G G0B5</v>
      </c>
      <c r="E54" s="66" t="s">
        <v>43</v>
      </c>
      <c r="G54" s="47">
        <f>VLOOKUP(E54,'Bonos BV LPF 12-2022'!B:J,9,0)</f>
        <v>16805500</v>
      </c>
      <c r="H54" s="54">
        <f>VLOOKUP(E54,'Bonos BV LPF 12-2022'!B:K,10,0)</f>
        <v>0.04</v>
      </c>
    </row>
    <row r="55" spans="2:8">
      <c r="B55" s="122" t="s">
        <v>226</v>
      </c>
      <c r="C55" s="122" t="s">
        <v>227</v>
      </c>
      <c r="D55" s="56" t="str">
        <f t="shared" si="0"/>
        <v>GKW5ZGZ7Z D D922</v>
      </c>
      <c r="E55" s="122" t="s">
        <v>219</v>
      </c>
      <c r="G55" s="123">
        <v>45374700</v>
      </c>
      <c r="H55" s="54">
        <f>VLOOKUP(E55,'Bonos BV LPF 12-2022'!B:K,10,0)</f>
        <v>0.04</v>
      </c>
    </row>
    <row r="56" spans="2:8">
      <c r="B56" s="122" t="s">
        <v>226</v>
      </c>
      <c r="C56" s="122" t="s">
        <v>228</v>
      </c>
      <c r="D56" s="56" t="str">
        <f t="shared" si="0"/>
        <v>GKW5ZGZ7Z D D03G</v>
      </c>
      <c r="E56" s="122" t="s">
        <v>219</v>
      </c>
      <c r="G56" s="123">
        <f>VLOOKUP(E56,'Bonos BV LPF 12-2022'!B:J,9,0)</f>
        <v>46025700</v>
      </c>
      <c r="H56" s="54">
        <f>VLOOKUP(E56,'Bonos BV LPF 12-2022'!B:K,10,0)</f>
        <v>0.04</v>
      </c>
    </row>
    <row r="57" spans="2:8">
      <c r="B57" s="66" t="s">
        <v>226</v>
      </c>
      <c r="C57" s="66" t="s">
        <v>158</v>
      </c>
      <c r="D57" s="56" t="str">
        <f t="shared" si="0"/>
        <v>GKW5ZGZ7Z D D921</v>
      </c>
      <c r="E57" s="66" t="s">
        <v>216</v>
      </c>
      <c r="G57" s="47">
        <f>VLOOKUP(E57,'Bonos BV LPF 12-2022'!B:J,9,0)</f>
        <v>36725700</v>
      </c>
      <c r="H57" s="54">
        <f>VLOOKUP(E57,'Bonos BV LPF 12-2022'!B:K,10,0)</f>
        <v>0.04</v>
      </c>
    </row>
    <row r="58" spans="2:8">
      <c r="B58" s="66" t="s">
        <v>229</v>
      </c>
      <c r="C58" s="66" t="s">
        <v>230</v>
      </c>
      <c r="D58" s="56" t="str">
        <f t="shared" si="0"/>
        <v>CZW5K6A1TEV1 D D419</v>
      </c>
      <c r="E58" s="66" t="s">
        <v>213</v>
      </c>
      <c r="G58" s="47">
        <f>VLOOKUP(E58,'Bonos BV LPF 12-2022'!B:J,9,0)</f>
        <v>30587699.999999996</v>
      </c>
      <c r="H58" s="54">
        <f>VLOOKUP(E58,'Bonos BV LPF 12-2022'!B:K,10,0)</f>
        <v>0.04</v>
      </c>
    </row>
    <row r="59" spans="2:8">
      <c r="B59" s="66" t="s">
        <v>229</v>
      </c>
      <c r="C59" s="66" t="s">
        <v>231</v>
      </c>
      <c r="D59" s="56" t="str">
        <f t="shared" si="0"/>
        <v>CZW5K6A1TEV1 D D418</v>
      </c>
      <c r="E59" s="66" t="s">
        <v>211</v>
      </c>
      <c r="G59" s="47">
        <f>VLOOKUP(E59,'Bonos BV LPF 12-2022'!B:J,9,0)</f>
        <v>27797700</v>
      </c>
      <c r="H59" s="54">
        <f>VLOOKUP(E59,'Bonos BV LPF 12-2022'!B:K,10,0)</f>
        <v>0.04</v>
      </c>
    </row>
  </sheetData>
  <autoFilter ref="B6:H33" xr:uid="{F69F5333-E5A5-4E01-BF6C-A38AFB3C0E04}"/>
  <mergeCells count="1">
    <mergeCell ref="E4:F4"/>
  </mergeCells>
  <phoneticPr fontId="12" type="noConversion"/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12-2022</vt:lpstr>
      <vt:lpstr>Bonos BV LPF 12-2022</vt:lpstr>
      <vt:lpstr>LP 12-2022 con Códigos</vt:lpstr>
      <vt:lpstr>'Bonos BV LPF 12-2022'!Área_de_impresión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Rodriguez, Jorge</cp:lastModifiedBy>
  <dcterms:created xsi:type="dcterms:W3CDTF">2017-05-25T14:33:35Z</dcterms:created>
  <dcterms:modified xsi:type="dcterms:W3CDTF">2022-12-01T15:34:00Z</dcterms:modified>
</cp:coreProperties>
</file>