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gcvespuciofs\g\Planificacion Fortaleza\Listas de precio\2024\04. Abril\"/>
    </mc:Choice>
  </mc:AlternateContent>
  <xr:revisionPtr revIDLastSave="0" documentId="13_ncr:1_{D57C40AE-E6C6-4F9A-BBEA-B554E32E4687}" xr6:coauthVersionLast="47" xr6:coauthVersionMax="47" xr10:uidLastSave="{00000000-0000-0000-0000-000000000000}"/>
  <bookViews>
    <workbookView xWindow="-110" yWindow="-110" windowWidth="19420" windowHeight="10420" activeTab="1" xr2:uid="{4683E7F7-107F-4372-AD68-B8846124EB7B}"/>
  </bookViews>
  <sheets>
    <sheet name="LPF 04-2024" sheetId="2" r:id="rId1"/>
    <sheet name="Bonos BV LPF 04-2024" sheetId="3" r:id="rId2"/>
    <sheet name="LP 04-2024 con Códigos" sheetId="4" r:id="rId3"/>
    <sheet name="LP FLeet" sheetId="1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QQ">#REF!</definedName>
    <definedName name="_">#REF!</definedName>
    <definedName name="_?">#N/A</definedName>
    <definedName name="_??">#REF!</definedName>
    <definedName name="_???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>#REF!</definedName>
    <definedName name="_____PC1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2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>#REF!</definedName>
    <definedName name="___PC1">#REF!</definedName>
    <definedName name="___RM3">[1]Sheet1!$M$2</definedName>
    <definedName name="___VA1">#REF!</definedName>
    <definedName name="___veh1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2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>#REF!</definedName>
    <definedName name="__veh1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>#REF!</definedName>
    <definedName name="_4_0_0R">'[2]2.대외공문'!#REF!</definedName>
    <definedName name="_61q_profit">#REF!</definedName>
    <definedName name="_61Q_PROFIT.1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2">_a1B</definedName>
    <definedName name="_aB">_a1B</definedName>
    <definedName name="_ADR1">#REF!</definedName>
    <definedName name="_aO">#N/A</definedName>
    <definedName name="_aX" localSheetId="2">_a1X,_a2X,_a3X,_a4X</definedName>
    <definedName name="_aX">_a1X,_a2X,_a3X,_a4X</definedName>
    <definedName name="_aZ">#N/A</definedName>
    <definedName name="_b1">#REF!</definedName>
    <definedName name="_b1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2">_b1O</definedName>
    <definedName name="_bO">_b1O</definedName>
    <definedName name="_bZ" localSheetId="2">_b1Z</definedName>
    <definedName name="_bZ">_b1Z</definedName>
    <definedName name="_C1244ㅁ1430">#REF!</definedName>
    <definedName name="_cO" localSheetId="2">_c1O</definedName>
    <definedName name="_cO">_c1O</definedName>
    <definedName name="_cZ" localSheetId="2">_c1Z</definedName>
    <definedName name="_cZ">_c1Z</definedName>
    <definedName name="_D3">#REF!</definedName>
    <definedName name="_d31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04-2024 con Códigos'!$A$6:$E$32</definedName>
    <definedName name="_xlnm._FilterDatabase" hidden="1">#REF!</definedName>
    <definedName name="_G1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>#REF!</definedName>
    <definedName name="_RM1">[1]Sheet1!$M$2</definedName>
    <definedName name="_RM2">[1]Sheet1!$M$2</definedName>
    <definedName name="_RM3">[1]Sheet1!$M$2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2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>#REF!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>#REF!</definedName>
    <definedName name="¡§Io¡§I¡ERA¡ERiA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2">_a1Z,_a2Z</definedName>
    <definedName name="a">_a1Z,_a2Z</definedName>
    <definedName name="A_impresión_IM">#REF!</definedName>
    <definedName name="a0">#REF!</definedName>
    <definedName name="AA">#REF!</definedName>
    <definedName name="AAA">#REF!</definedName>
    <definedName name="AAAA" localSheetId="2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2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>#REF!</definedName>
    <definedName name="aaaaaaaaaaaaaaaaaaaa">#REF!</definedName>
    <definedName name="AABenchMarkValue">#REF!</definedName>
    <definedName name="aaif" localSheetId="2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>#REF!</definedName>
    <definedName name="ABBenchMarkValue">#REF!</definedName>
    <definedName name="abcd">#REF!</definedName>
    <definedName name="ABValues">#REF!</definedName>
    <definedName name="ac">#REF!</definedName>
    <definedName name="acc">#N/A</definedName>
    <definedName name="Accent" localSheetId="2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>#REF!</definedName>
    <definedName name="af">#REF!</definedName>
    <definedName name="aff" localSheetId="2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>#REF!</definedName>
    <definedName name="ahrv" localSheetId="2">_a1B</definedName>
    <definedName name="ahrv">_a1B</definedName>
    <definedName name="akfkks" localSheetId="2">_a1B</definedName>
    <definedName name="akfkks">_a1B</definedName>
    <definedName name="all">#REF!</definedName>
    <definedName name="allw">[3]Hoja3!$D$18</definedName>
    <definedName name="AoAUºn">#REF!</definedName>
    <definedName name="_xlnm.Print_Area" localSheetId="1">'Bonos BV LPF 04-2024'!$A$1:$I$8</definedName>
    <definedName name="_xlnm.Print_Area">#REF!</definedName>
    <definedName name="as">#REF!</definedName>
    <definedName name="atos" localSheetId="2">_a1B</definedName>
    <definedName name="atos">_a1B</definedName>
    <definedName name="atos구조1" localSheetId="2">_a1X,_a2X,_a3X,_a4X</definedName>
    <definedName name="atos구조1">_a1X,_a2X,_a3X,_a4X</definedName>
    <definedName name="aut">#REF!</definedName>
    <definedName name="awc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>#REF!,#REF!,#REF!,#REF!,#REF!,#REF!,#REF!,#REF!,#REF!</definedName>
    <definedName name="btw_03">#REF!,#REF!,#REF!,#REF!,#REF!</definedName>
    <definedName name="CAE해석" localSheetId="2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>#REF!</definedName>
    <definedName name="CC.QQ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2">_a1B</definedName>
    <definedName name="dakkdkls">_a1B</definedName>
    <definedName name="data">#REF!</definedName>
    <definedName name="DATA1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2">_a1B</definedName>
    <definedName name="datakkfkdk">_a1B</definedName>
    <definedName name="DATB">#REF!</definedName>
    <definedName name="DATP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2">_a1B</definedName>
    <definedName name="dfd">_a1B</definedName>
    <definedName name="dfg">#REF!</definedName>
    <definedName name="DH">#REF!</definedName>
    <definedName name="djdj" localSheetId="2">_a1B</definedName>
    <definedName name="djdj">_a1B</definedName>
    <definedName name="djgf">#REF!</definedName>
    <definedName name="djjdjjf" localSheetId="2">_a1B</definedName>
    <definedName name="djjdjjf">_a1B</definedName>
    <definedName name="DKDKfg18TBTB2RT">#REF!</definedName>
    <definedName name="DKDKFG8TBTB2RT">#N/A</definedName>
    <definedName name="dkdkkkdkd" localSheetId="2">_a1B</definedName>
    <definedName name="dkdkkkdkd">_a1B</definedName>
    <definedName name="dkf" localSheetId="2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2">_a1B</definedName>
    <definedName name="dkfkdjkd">_a1B</definedName>
    <definedName name="dkfkdk" localSheetId="2">_a1B</definedName>
    <definedName name="dkfkdk">_a1B</definedName>
    <definedName name="dkfkdkkkfkd" localSheetId="2">_a1B</definedName>
    <definedName name="dkfkdkkkfkd">_a1B</definedName>
    <definedName name="dkfkdkksldk아라ㅏ알" localSheetId="2">_a1B</definedName>
    <definedName name="dkfkdkksldk아라ㅏ알">_a1B</definedName>
    <definedName name="dkfkkd" localSheetId="2">_a1B</definedName>
    <definedName name="dkfkkd">_a1B</definedName>
    <definedName name="dkfkkls" localSheetId="2">_a1B</definedName>
    <definedName name="dkfkkls">_a1B</definedName>
    <definedName name="dkkdkdkdkd" localSheetId="2">_a1B</definedName>
    <definedName name="dkkdkdkdkd">_a1B</definedName>
    <definedName name="dkkdkfkkf">#REF!</definedName>
    <definedName name="DLATL" localSheetId="2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>#REF!</definedName>
    <definedName name="DOL">#REF!</definedName>
    <definedName name="DPSB">#REF!</definedName>
    <definedName name="DPSP">#REF!</definedName>
    <definedName name="DRIVEABILITY" localSheetId="2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>#REF!</definedName>
    <definedName name="DW">#REF!</definedName>
    <definedName name="E">#REF!</definedName>
    <definedName name="EAACP">#REF!</definedName>
    <definedName name="EADAF" localSheetId="2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>#REF!</definedName>
    <definedName name="EDABP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2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>#REF!</definedName>
    <definedName name="EGABP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>#REF!</definedName>
    <definedName name="fdkjkj" localSheetId="2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2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>#REF!</definedName>
    <definedName name="FF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2">_a1B</definedName>
    <definedName name="fjfjfj">_a1B</definedName>
    <definedName name="FOB가" localSheetId="2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>#REF!</definedName>
    <definedName name="G_A_Estimated_cost_per_unit">#REF!</definedName>
    <definedName name="gdgagfasdf">#REF!</definedName>
    <definedName name="getz" localSheetId="2">_a1B</definedName>
    <definedName name="getz">_a1B</definedName>
    <definedName name="gETZDADDD" localSheetId="2">_a1O,_a2O</definedName>
    <definedName name="gETZDADDD">_a1O,_a2O</definedName>
    <definedName name="Getz판매현황" localSheetId="2">_a1B</definedName>
    <definedName name="Getz판매현황">_a1B</definedName>
    <definedName name="GG">#REF!</definedName>
    <definedName name="gggsdga">#REF!</definedName>
    <definedName name="gggsgtawgtw">#REF!</definedName>
    <definedName name="ghkkl">#REF!</definedName>
    <definedName name="gjkkdkd" localSheetId="2">_a1B</definedName>
    <definedName name="gjkkdkd">_a1B</definedName>
    <definedName name="GKFCFO" localSheetId="2">_a1B</definedName>
    <definedName name="GKFCFO">_a1B</definedName>
    <definedName name="GRD">#REF!</definedName>
    <definedName name="H">#REF!</definedName>
    <definedName name="HGH">#REF!</definedName>
    <definedName name="hh">#REF!</definedName>
    <definedName name="hjhjk">#REF!</definedName>
    <definedName name="HMC실적입니다" localSheetId="2">_a1B</definedName>
    <definedName name="HMC실적입니다">_a1B</definedName>
    <definedName name="hp">[3]Hoja3!$D$5</definedName>
    <definedName name="I">#REF!</definedName>
    <definedName name="II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2">_a1B</definedName>
    <definedName name="jjdjd">_a1B</definedName>
    <definedName name="jkkdkfkkkdkd" localSheetId="2">_a1B</definedName>
    <definedName name="jkkdkfkkkdkd">_a1B</definedName>
    <definedName name="JKL">#REF!</definedName>
    <definedName name="jklhlkl">#REF!</definedName>
    <definedName name="K">#REF!</definedName>
    <definedName name="ka" localSheetId="2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2">_a1B</definedName>
    <definedName name="kdjkdfkd">_a1B</definedName>
    <definedName name="kdkdkkfkkkkfkd" localSheetId="2">_a1B</definedName>
    <definedName name="kdkdkkfkkkkfkd">_a1B</definedName>
    <definedName name="kdkkfjkdif" localSheetId="2">_a1B</definedName>
    <definedName name="kdkkfjkdif">_a1B</definedName>
    <definedName name="kfkkfk" localSheetId="2">_a1B</definedName>
    <definedName name="kfkkfk">_a1B</definedName>
    <definedName name="kga">#REF!</definedName>
    <definedName name="kgb">#REF!</definedName>
    <definedName name="kgc">#REF!</definedName>
    <definedName name="kgd">#REF!</definedName>
    <definedName name="KGGG" localSheetId="2">_a1B</definedName>
    <definedName name="KGGG">_a1B</definedName>
    <definedName name="KJH">#REF!</definedName>
    <definedName name="KK">#REF!</definedName>
    <definedName name="kkk" localSheetId="2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>#REF!</definedName>
    <definedName name="kk아랄아ㅓ아리낭ㄹ" localSheetId="2">_a1B</definedName>
    <definedName name="kk아랄아ㅓ아리낭ㄹ">_a1B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2">_a1B</definedName>
    <definedName name="Matirxlll">_a1B</definedName>
    <definedName name="mdfeb">#REF!</definedName>
    <definedName name="mdfeb0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2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>#REF!</definedName>
    <definedName name="msumapr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>#REF!</definedName>
    <definedName name="N행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2">_a1B</definedName>
    <definedName name="Order">_a1B</definedName>
    <definedName name="OS회의">#REF!</definedName>
    <definedName name="O행">#REF!</definedName>
    <definedName name="P">#REF!</definedName>
    <definedName name="P?">#REF!</definedName>
    <definedName name="Paises">[4]class!$E$2:$E$13</definedName>
    <definedName name="PC">#REF!</definedName>
    <definedName name="PO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2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2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2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>#REF!</definedName>
    <definedName name="qw">#REF!</definedName>
    <definedName name="Q행">#REF!</definedName>
    <definedName name="R?">#REF!</definedName>
    <definedName name="rerqwer">#REF!</definedName>
    <definedName name="RH">#REF!</definedName>
    <definedName name="rkd" localSheetId="2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>#REF!</definedName>
    <definedName name="RR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2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2">_a1B</definedName>
    <definedName name="SantaFe">_a1B</definedName>
    <definedName name="sayang" localSheetId="2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>#REF!</definedName>
    <definedName name="sdddd">#REF!</definedName>
    <definedName name="sdf">#REF!</definedName>
    <definedName name="sdsds" localSheetId="2">_a1B</definedName>
    <definedName name="sdsds">_a1B</definedName>
    <definedName name="SD계">#REF!</definedName>
    <definedName name="Seg02년" localSheetId="2">_a1B</definedName>
    <definedName name="Seg02년">_a1B</definedName>
    <definedName name="sf">#REF!</definedName>
    <definedName name="shi" localSheetId="2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2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2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2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2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2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>#REF!</definedName>
    <definedName name="sm00feb1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>#REF!</definedName>
    <definedName name="spfeb0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2">_a1B</definedName>
    <definedName name="Structure">_a1B</definedName>
    <definedName name="sumapr">#REF!</definedName>
    <definedName name="sumario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2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>#REF!</definedName>
    <definedName name="T?">#REF!</definedName>
    <definedName name="TC">'[5]1.1 Informacion Global'!$W$36</definedName>
    <definedName name="_xlnm.Print_Titles">#REF!,#REF!</definedName>
    <definedName name="tlfwjr3">#REF!</definedName>
    <definedName name="todo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>'[3]I-10 5DR'!$E$57</definedName>
    <definedName name="usumapr">#REF!</definedName>
    <definedName name="usumTapr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>#REF!</definedName>
    <definedName name="vvvv">#REF!</definedName>
    <definedName name="V행">#REF!</definedName>
    <definedName name="W">#REF!</definedName>
    <definedName name="W?">#REF!</definedName>
    <definedName name="WAGON_TOTAL">#REF!</definedName>
    <definedName name="wh" localSheetId="2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2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2">{#N/A,#N/A,FALSE,"견적대비-2"}</definedName>
    <definedName name="wrn.tou구매.">{#N/A,#N/A,FALSE,"견적대비-2"}</definedName>
    <definedName name="wrn.신규dep._.full._.set." localSheetId="2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2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2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>#REF!</definedName>
    <definedName name="WWW">#REF!</definedName>
    <definedName name="W행1">#N/A</definedName>
    <definedName name="x">#REF!</definedName>
    <definedName name="X?">#REF!</definedName>
    <definedName name="X9802장판원본_원본_List">#REF!</definedName>
    <definedName name="XG¾×¼C">#REF!</definedName>
    <definedName name="XG액션">#REF!</definedName>
    <definedName name="XS" localSheetId="2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>#REF!</definedName>
    <definedName name="X행">#REF!</definedName>
    <definedName name="y">#REF!</definedName>
    <definedName name="YEN">#REF!</definedName>
    <definedName name="ytui">#REF!</definedName>
    <definedName name="yy">#REF!</definedName>
    <definedName name="yyy" localSheetId="2">_c1O</definedName>
    <definedName name="yyy">_c1O</definedName>
    <definedName name="Y부서">#REF!</definedName>
    <definedName name="Z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2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>#REF!</definedName>
    <definedName name="가" localSheetId="2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2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>#REF!</definedName>
    <definedName name="가격구조그리스자료입" localSheetId="2">_a1B</definedName>
    <definedName name="가격구조그리스자료입">_a1B</definedName>
    <definedName name="가빵">#REF!</definedName>
    <definedName name="강" localSheetId="2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>#REF!</definedName>
    <definedName name="개선과정" localSheetId="2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2">_a1B</definedName>
    <definedName name="겟츠백오더">_a1B</definedName>
    <definedName name="겟츠전략안은" localSheetId="2">_a1B</definedName>
    <definedName name="겟츠전략안은">_a1B</definedName>
    <definedName name="겟츠판매부진" localSheetId="2">_a1B</definedName>
    <definedName name="겟츠판매부진">_a1B</definedName>
    <definedName name="겨ㅗ됴ㅛ">#REF!</definedName>
    <definedName name="계상산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2">_a1B</definedName>
    <definedName name="그">_a1B</definedName>
    <definedName name="그그르" localSheetId="2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2">_a1B</definedName>
    <definedName name="그리스">_a1B</definedName>
    <definedName name="그리스01111" localSheetId="2">_a1B</definedName>
    <definedName name="그리스01111">_a1B</definedName>
    <definedName name="그리스2" localSheetId="2">_a1B</definedName>
    <definedName name="그리스2">_a1B</definedName>
    <definedName name="그리스가격구조" localSheetId="2">_a1B</definedName>
    <definedName name="그리스가격구조">_a1B</definedName>
    <definedName name="그리스광고비세부현황" localSheetId="2">_a1B</definedName>
    <definedName name="그리스광고비세부현황">_a1B</definedName>
    <definedName name="그리스국가가가" localSheetId="2">_a1B</definedName>
    <definedName name="그리스국가가가">_a1B</definedName>
    <definedName name="그리스그리기리">#REF!</definedName>
    <definedName name="그리스런" localSheetId="2">_a1B</definedName>
    <definedName name="그리스런">_a1B</definedName>
    <definedName name="그리스런다운" localSheetId="2">_a1B</definedName>
    <definedName name="그리스런다운">_a1B</definedName>
    <definedName name="그리스보고서">#REF!</definedName>
    <definedName name="그리스세부내역" localSheetId="2">_a1B</definedName>
    <definedName name="그리스세부내역">_a1B</definedName>
    <definedName name="그리스예산" localSheetId="2">_a1B</definedName>
    <definedName name="그리스예산">_a1B</definedName>
    <definedName name="그리스예상">#REF!</definedName>
    <definedName name="그리스예상실적" localSheetId="2">_a1B</definedName>
    <definedName name="그리스예상실적">_a1B</definedName>
    <definedName name="그리스지우너비내용">#REF!</definedName>
    <definedName name="그리스지원비">#REF!</definedName>
    <definedName name="그리스지원비올해">#REF!</definedName>
    <definedName name="그리스지원비현황" localSheetId="2">_a1B</definedName>
    <definedName name="그리스지원비현황">_a1B</definedName>
    <definedName name="그리스판촉">#REF!</definedName>
    <definedName name="그리승켸산현황" localSheetId="2">_a1B</definedName>
    <definedName name="그리승켸산현황">_a1B</definedName>
    <definedName name="근본">#REF!</definedName>
    <definedName name="금형일정">#REF!</definedName>
    <definedName name="기" localSheetId="2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2">_a1B</definedName>
    <definedName name="기르시">_a1B</definedName>
    <definedName name="기안3">#N/A</definedName>
    <definedName name="기안갑1">#N/A</definedName>
    <definedName name="기안갑2">#REF!</definedName>
    <definedName name="기안용지">#REF!</definedName>
    <definedName name="기안을1">#N/A</definedName>
    <definedName name="기안첨부">#REF!</definedName>
    <definedName name="김" localSheetId="2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2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>#REF!</definedName>
    <definedName name="김차" localSheetId="2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>#REF!</definedName>
    <definedName name="ㄴ">#REF!</definedName>
    <definedName name="ㄴㄴ" localSheetId="2">[0]!_a1Z,[0]!_a2Z</definedName>
    <definedName name="ㄴㄴ">[0]!_a1Z,[0]!_a2Z</definedName>
    <definedName name="ㄴㄴ.">#N/A</definedName>
    <definedName name="ㄴㄴㄴ">#REF!</definedName>
    <definedName name="ㄴㄴㄴㄴ">#N/A</definedName>
    <definedName name="ㄴㄴㄹ" localSheetId="2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>#REF!</definedName>
    <definedName name="ㄴㄷ더" localSheetId="2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>#REF!</definedName>
    <definedName name="ㄴㅇ" localSheetId="2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2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2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2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2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>#REF!</definedName>
    <definedName name="남아공인원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2">_a1B</definedName>
    <definedName name="니우지이빈">_a1B</definedName>
    <definedName name="ㄷ">#REF!</definedName>
    <definedName name="ㄷㄱ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2">_a1B</definedName>
    <definedName name="대리점계획2">_a1B</definedName>
    <definedName name="대리점안" localSheetId="2">_a1B</definedName>
    <definedName name="대리점안">_a1B</definedName>
    <definedName name="대리점지원비최종" localSheetId="2">_a1B</definedName>
    <definedName name="대리점지원비최종">_a1B</definedName>
    <definedName name="대림PL">#REF!</definedName>
    <definedName name="대응방안" localSheetId="2">_a1B</definedName>
    <definedName name="대응방안">_a1B</definedName>
    <definedName name="대환율">#REF!</definedName>
    <definedName name="대회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>#REF!</definedName>
    <definedName name="ㄹㄹㅇ" localSheetId="2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2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>#REF!</definedName>
    <definedName name="ㄹ아ㅏㄹㅇ">#REF!</definedName>
    <definedName name="라닌">#REF!</definedName>
    <definedName name="라아랑리" localSheetId="2">_a1B</definedName>
    <definedName name="라아랑리">_a1B</definedName>
    <definedName name="라아ㅓ랑ㄹ" localSheetId="2">_a1B</definedName>
    <definedName name="라아ㅓ랑ㄹ">_a1B</definedName>
    <definedName name="란디이ㅣㅣ니" localSheetId="2">_a1B</definedName>
    <definedName name="란디이ㅣㅣ니">_a1B</definedName>
    <definedName name="런기릐긔리" localSheetId="2">_a1B</definedName>
    <definedName name="런기릐긔리">_a1B</definedName>
    <definedName name="런다아우" localSheetId="2">_a1B</definedName>
    <definedName name="런다아우">_a1B</definedName>
    <definedName name="런다운11월말" localSheetId="2">_a1B</definedName>
    <definedName name="런다운11월말">_a1B</definedName>
    <definedName name="런다운2" localSheetId="2">_a1B</definedName>
    <definedName name="런다운2">_a1B</definedName>
    <definedName name="런다운22" localSheetId="2">_a1B</definedName>
    <definedName name="런다운22">_a1B</definedName>
    <definedName name="런다운222" localSheetId="2">_a1B</definedName>
    <definedName name="런다운222">_a1B</definedName>
    <definedName name="런다운22223" localSheetId="2">_a1B</definedName>
    <definedName name="런다운22223">_a1B</definedName>
    <definedName name="런다운그리스" localSheetId="2">_a1B</definedName>
    <definedName name="런다운그리스">_a1B</definedName>
    <definedName name="런다운대리점" localSheetId="2">_a1B</definedName>
    <definedName name="런다운대리점">_a1B</definedName>
    <definedName name="런다운런다운" localSheetId="2">_a1B</definedName>
    <definedName name="런다운런다운">_a1B</definedName>
    <definedName name="런다운몰타" localSheetId="2">_a1B</definedName>
    <definedName name="런다운몰타">_a1B</definedName>
    <definedName name="런다운배정안" localSheetId="2">_a1B</definedName>
    <definedName name="런다운배정안">_a1B</definedName>
    <definedName name="런다운세부" localSheetId="2">_a1B</definedName>
    <definedName name="런다운세부">_a1B</definedName>
    <definedName name="런다운세부내겨" localSheetId="2">_a1B</definedName>
    <definedName name="런다운세부내겨">_a1B</definedName>
    <definedName name="런다운옴라낟" localSheetId="2">_a1B</definedName>
    <definedName name="런다운옴라낟">_a1B</definedName>
    <definedName name="런다운우우우웅">#REF!</definedName>
    <definedName name="런다운운" localSheetId="2">_a1B</definedName>
    <definedName name="런다운운">_a1B</definedName>
    <definedName name="런다운이빈다" localSheetId="2">_a1B</definedName>
    <definedName name="런다운이빈다">_a1B</definedName>
    <definedName name="런다운입니다" localSheetId="2">_a1B</definedName>
    <definedName name="런다운입니다">_a1B</definedName>
    <definedName name="런다운표">#REF!</definedName>
    <definedName name="런다욵러나단" localSheetId="2">_a1B</definedName>
    <definedName name="런다욵러나단">_a1B</definedName>
    <definedName name="런대" localSheetId="2">_a1B</definedName>
    <definedName name="런대">_a1B</definedName>
    <definedName name="런럴너런닐" localSheetId="2">_a1B</definedName>
    <definedName name="런럴너런닐">_a1B</definedName>
    <definedName name="런리이라나러나" localSheetId="2">_a1B</definedName>
    <definedName name="런리이라나러나">_a1B</definedName>
    <definedName name="런이태리" localSheetId="2">_a1B</definedName>
    <definedName name="런이태리">_a1B</definedName>
    <definedName name="런타우너란러나러날" localSheetId="2">_a1B</definedName>
    <definedName name="런타우너란러나러날">_a1B</definedName>
    <definedName name="럴러러너란" localSheetId="2">_a1B</definedName>
    <definedName name="럴러러너란">_a1B</definedName>
    <definedName name="럴런" localSheetId="2">_a1B</definedName>
    <definedName name="럴런">_a1B</definedName>
    <definedName name="럴런런ㄹ아라ㅓㄹ" localSheetId="2">_a1B</definedName>
    <definedName name="럴런런ㄹ아라ㅓㄹ">_a1B</definedName>
    <definedName name="럴럴러러러러러ㅓㄹ" localSheetId="2">_a1B</definedName>
    <definedName name="럴럴러러러러러ㅓㄹ">_a1B</definedName>
    <definedName name="리" localSheetId="2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2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>#REF!</definedName>
    <definedName name="ㅁ01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2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>#REF!</definedName>
    <definedName name="ㅁㄴㅇㅎㅁㄶ">#REF!</definedName>
    <definedName name="ㅁㄹ" localSheetId="2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>#REF!</definedName>
    <definedName name="ㅁ롷ㄷㄱ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2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>#REF!</definedName>
    <definedName name="만">#REF!</definedName>
    <definedName name="말라" localSheetId="2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2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2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>#REF!</definedName>
    <definedName name="모">#REF!</definedName>
    <definedName name="모델별" localSheetId="2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>#REF!</definedName>
    <definedName name="모미ㅣ리" localSheetId="2">_a1B</definedName>
    <definedName name="모미ㅣ리">_a1B</definedName>
    <definedName name="모실">#REF!</definedName>
    <definedName name="목차2">#REF!</definedName>
    <definedName name="몰ㅋ" localSheetId="2">_a1B</definedName>
    <definedName name="몰ㅋ">_a1B</definedName>
    <definedName name="몰타" localSheetId="2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2">_a1B</definedName>
    <definedName name="몰타3">_a1B</definedName>
    <definedName name="몰타국가라고고" localSheetId="2">_a1B</definedName>
    <definedName name="몰타국가라고고">_a1B</definedName>
    <definedName name="몰타라고" localSheetId="2">_a1B</definedName>
    <definedName name="몰타라고">_a1B</definedName>
    <definedName name="몰타라고료" localSheetId="2">_a1B</definedName>
    <definedName name="몰타라고료">_a1B</definedName>
    <definedName name="몰타런다운양식카피" localSheetId="2">_a1B</definedName>
    <definedName name="몰타런다운양식카피">_a1B</definedName>
    <definedName name="몰타몰타몰타" localSheetId="2">_a1B</definedName>
    <definedName name="몰타몰타몰타">_a1B</definedName>
    <definedName name="몰타몰탐로타" localSheetId="2">_a1B</definedName>
    <definedName name="몰타몰탐로타">_a1B</definedName>
    <definedName name="몰타세부내경" localSheetId="2">_a1B</definedName>
    <definedName name="몰타세부내경">_a1B</definedName>
    <definedName name="몰타세부예상입니다" localSheetId="2">_a1B</definedName>
    <definedName name="몰타세부예상입니다">_a1B</definedName>
    <definedName name="몰타예상표" localSheetId="2">_a1B</definedName>
    <definedName name="몰타예상표">_a1B</definedName>
    <definedName name="몰타입니다" localSheetId="2">_a1B</definedName>
    <definedName name="몰타입니다">_a1B</definedName>
    <definedName name="몰타지원배">#REF!</definedName>
    <definedName name="몰타지원비">#REF!</definedName>
    <definedName name="몰타지원비예상현홍" localSheetId="2">[0]!_a1O,[0]!_a2O</definedName>
    <definedName name="몰타지원비예상현홍">[0]!_a1O,[0]!_a2O</definedName>
    <definedName name="몰타지원비현황입니다">#REF!</definedName>
    <definedName name="몰타타나나나나나나나나ㅏ나나나난" localSheetId="2">_a1B</definedName>
    <definedName name="몰타타나나나나나나나나ㅏ나나나난">_a1B</definedName>
    <definedName name="몰타판촉방안" localSheetId="2">_a1B</definedName>
    <definedName name="몰타판촉방안">_a1B</definedName>
    <definedName name="몰탕사니아안" localSheetId="2">_a1B</definedName>
    <definedName name="몰탕사니아안">_a1B</definedName>
    <definedName name="미">#REF!</definedName>
    <definedName name="미나미나" localSheetId="2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>#REF!</definedName>
    <definedName name="미미미미">#REF!</definedName>
    <definedName name="미미미미라" localSheetId="2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>#REF!</definedName>
    <definedName name="밋션별">#REF!</definedName>
    <definedName name="ㅂ">#REF!</definedName>
    <definedName name="ㅂㅂ">#REF!</definedName>
    <definedName name="ㅂㅂㅂㅂ">#N/A</definedName>
    <definedName name="ㅂㅂㅂㅂㅂㅂㅂ">#REF!</definedName>
    <definedName name="ㅂㅂㅂㅈㅈ">#REF!</definedName>
    <definedName name="ㅂㅈㅂㅈ">#N/A</definedName>
    <definedName name="박상">#REF!</definedName>
    <definedName name="발">#REF!</definedName>
    <definedName name="방청c">#REF!</definedName>
    <definedName name="배정안" localSheetId="2">_a1B</definedName>
    <definedName name="배정안">_a1B</definedName>
    <definedName name="버스팀">#REF!</definedName>
    <definedName name="벗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>#REF!,#REF!,#REF!,#REF!,#REF!,#REF!,#REF!,#REF!,#REF!,#REF!,#REF!,#REF!,#REF!</definedName>
    <definedName name="보고품의">#REF!</definedName>
    <definedName name="보몬인" localSheetId="2">_a1B</definedName>
    <definedName name="보몬인">_a1B</definedName>
    <definedName name="본문" localSheetId="2">_a1B</definedName>
    <definedName name="본문">_a1B</definedName>
    <definedName name="본문3" localSheetId="2">_a1B</definedName>
    <definedName name="본문3">_a1B</definedName>
    <definedName name="본문4" localSheetId="2">_a1B</definedName>
    <definedName name="본문4">_a1B</definedName>
    <definedName name="본문ㅁ이길" localSheetId="2">_a1B</definedName>
    <definedName name="본문ㅁ이길">_a1B</definedName>
    <definedName name="본문이지요" localSheetId="2">_a1B</definedName>
    <definedName name="본문이지요">_a1B</definedName>
    <definedName name="본문입니다" localSheetId="2">_a1B</definedName>
    <definedName name="본문입니다">_a1B</definedName>
    <definedName name="본문자료" localSheetId="2">_a1B</definedName>
    <definedName name="본문자료">_a1B</definedName>
    <definedName name="본문작성" localSheetId="2">_a1B</definedName>
    <definedName name="본문작성">_a1B</definedName>
    <definedName name="본문판매" localSheetId="2">_a1B</definedName>
    <definedName name="본문판매">_a1B</definedName>
    <definedName name="본뭅" localSheetId="2">_a1B</definedName>
    <definedName name="본뭅">_a1B</definedName>
    <definedName name="본부" localSheetId="2">_a1B</definedName>
    <definedName name="본부">_a1B</definedName>
    <definedName name="본부목표계">#REF!</definedName>
    <definedName name="부서">#N/A</definedName>
    <definedName name="부서교육계">#REF!</definedName>
    <definedName name="부서별예산">#REF!</definedName>
    <definedName name="분" localSheetId="2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>#REF!</definedName>
    <definedName name="비교A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2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>#REF!</definedName>
    <definedName name="사업투자1">#REF!</definedName>
    <definedName name="산업수요">#REF!</definedName>
    <definedName name="산업수요2" localSheetId="2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>#REF!</definedName>
    <definedName name="상곤" localSheetId="2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2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2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2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2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2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2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>#REF!</definedName>
    <definedName name="서">#REF!</definedName>
    <definedName name="세금">#REF!</definedName>
    <definedName name="세금2">#REF!</definedName>
    <definedName name="세부내용">#REF!</definedName>
    <definedName name="세부예산" localSheetId="2">_a1B</definedName>
    <definedName name="세부예산">_a1B</definedName>
    <definedName name="섹그" localSheetId="2">_a1B</definedName>
    <definedName name="섹그">_a1B</definedName>
    <definedName name="소">#REF!</definedName>
    <definedName name="소요">#REF!</definedName>
    <definedName name="손익손익현황" localSheetId="2">_a1B</definedName>
    <definedName name="손익손익현황">_a1B</definedName>
    <definedName name="쇼ㅛ">#REF!</definedName>
    <definedName name="수출실적">#REF!</definedName>
    <definedName name="스환율">#REF!</definedName>
    <definedName name="스환율2">#REF!</definedName>
    <definedName name="시아분석" localSheetId="2">_a1B</definedName>
    <definedName name="시아분석">_a1B</definedName>
    <definedName name="시잔감소" localSheetId="2">_a1B</definedName>
    <definedName name="시잔감소">_a1B</definedName>
    <definedName name="시장분석2" localSheetId="2">_a1B</definedName>
    <definedName name="시장분석2">_a1B</definedName>
    <definedName name="신AT종합" localSheetId="2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>#REF!</definedName>
    <definedName name="신동" localSheetId="2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2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2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2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>#REF!</definedName>
    <definedName name="십이월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2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2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2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>#REF!</definedName>
    <definedName name="ㅇㄹㅇㄹㅇ" localSheetId="2">_a1B</definedName>
    <definedName name="ㅇㄹㅇㄹㅇ">_a1B</definedName>
    <definedName name="ㅇ러">#REF!</definedName>
    <definedName name="ㅇㄻㄴㅇㄻㄴ">#REF!</definedName>
    <definedName name="ㅇㅇ">#N/A</definedName>
    <definedName name="ㅇㅇㅇ">#REF!</definedName>
    <definedName name="ㅇ에ㅣ상알나란ㅇㄹㄹ아니ㅣㅣㅣㅁㅇㄹ날니ㅏㅇㄹ닐ㅇ닐ㄴ">#REF!</definedName>
    <definedName name="ㅇㅎㄹㅇㅎ">#REF!</definedName>
    <definedName name="ㅇ허">#REF!</definedName>
    <definedName name="아" localSheetId="2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2">_a1B</definedName>
    <definedName name="아라아라">_a1B</definedName>
    <definedName name="아라알아랑러ㅏㅣㄴ아러ㅏ">#REF!</definedName>
    <definedName name="아라어랑라" localSheetId="2">_a1B</definedName>
    <definedName name="아라어랑라">_a1B</definedName>
    <definedName name="아라어ㅏ라아알" localSheetId="2">_a1B</definedName>
    <definedName name="아라어ㅏ라아알">_a1B</definedName>
    <definedName name="아라ㅏ">#REF!</definedName>
    <definedName name="아라ㅏ어랄" localSheetId="2">_a1B</definedName>
    <definedName name="아라ㅏ어랄">_a1B</definedName>
    <definedName name="아라ㅏㅏㄹ" localSheetId="2">_a1B</definedName>
    <definedName name="아라ㅏㅏㄹ">_a1B</definedName>
    <definedName name="아라ㅣ아릴" localSheetId="2">_a1B</definedName>
    <definedName name="아라ㅣ아릴">_a1B</definedName>
    <definedName name="아랑라앙러ㅏㅇ">#REF!</definedName>
    <definedName name="아러아러아러ㅏㅁ어ㅣㄹㄴㅇ">#REF!</definedName>
    <definedName name="아러ㅏ어라어라" localSheetId="2">_a1B</definedName>
    <definedName name="아러ㅏ어라어라">_a1B</definedName>
    <definedName name="아롸마ㅏㅇ라ㅏ아롸아알" localSheetId="2">_a1B</definedName>
    <definedName name="아롸마ㅏㅇ라ㅏ아롸아알">_a1B</definedName>
    <definedName name="아아" localSheetId="2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2">_a1B</definedName>
    <definedName name="아아라ㅏ아">_a1B</definedName>
    <definedName name="아아라ㅏㅏㄹ" localSheetId="2">_a1B</definedName>
    <definedName name="아아라ㅏㅏㄹ">_a1B</definedName>
    <definedName name="아아아" localSheetId="2">_a1B</definedName>
    <definedName name="아아아">_a1B</definedName>
    <definedName name="아아ㅏ러ㅏ이마얼" localSheetId="2">_a1B</definedName>
    <definedName name="아아ㅏ러ㅏ이마얼">_a1B</definedName>
    <definedName name="아아ㅏ아" localSheetId="2">_a1B</definedName>
    <definedName name="아아ㅏ아">_a1B</definedName>
    <definedName name="아아ㅓ라어ㅏㄹ" localSheetId="2">_a1B</definedName>
    <definedName name="아아ㅓ라어ㅏㄹ">_a1B</definedName>
    <definedName name="아ㅏ">#REF!</definedName>
    <definedName name="아ㅏㅇ" localSheetId="2">_a1B</definedName>
    <definedName name="아ㅏㅇ">_a1B</definedName>
    <definedName name="아ㅏ아라ㅏ아랄" localSheetId="2">_a1B</definedName>
    <definedName name="아ㅏ아라ㅏ아랄">_a1B</definedName>
    <definedName name="아ㅏ아러ㅏ앙" localSheetId="2">_a1B</definedName>
    <definedName name="아ㅏ아러ㅏ앙">_a1B</definedName>
    <definedName name="아ㅏㅏ나라" localSheetId="2">_a1B</definedName>
    <definedName name="아ㅏㅏ나라">_a1B</definedName>
    <definedName name="아ㅏㅏ아" localSheetId="2">_a1B</definedName>
    <definedName name="아ㅏㅏ아">_a1B</definedName>
    <definedName name="아ㅓㄹ" localSheetId="2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2">_a1B</definedName>
    <definedName name="아ㅓㅏㅓ아ㅓㅇ라">_a1B</definedName>
    <definedName name="알아라알" localSheetId="2">_a1B</definedName>
    <definedName name="알아라알">_a1B</definedName>
    <definedName name="알아라어라닐" localSheetId="2">_a1B</definedName>
    <definedName name="알아라어라닐">_a1B</definedName>
    <definedName name="알아ㅓ란알니아러ㅣ낭ㄹ" localSheetId="2">_a1B</definedName>
    <definedName name="알아ㅓ란알니아러ㅣ낭ㄹ">_a1B</definedName>
    <definedName name="어러ㅓ" localSheetId="2">_a1B</definedName>
    <definedName name="어러ㅓ">_a1B</definedName>
    <definedName name="어로ㅓㅇ" localSheetId="2">_a1B</definedName>
    <definedName name="어로ㅓㅇ">_a1B</definedName>
    <definedName name="어아ㅓ" localSheetId="2">_a1B</definedName>
    <definedName name="어아ㅓ">_a1B</definedName>
    <definedName name="어어러러어" localSheetId="2">_a1B</definedName>
    <definedName name="어어러러어">_a1B</definedName>
    <definedName name="어쩌구">#REF!</definedName>
    <definedName name="엉댜ㄷㅈ1">#N/A</definedName>
    <definedName name="에애애애애애애애" localSheetId="2">_a1B</definedName>
    <definedName name="에애애애애애애애">_a1B</definedName>
    <definedName name="에ㅣ미ㅣㅇ" localSheetId="2">_a1B</definedName>
    <definedName name="에ㅣ미ㅣㅇ">_a1B</definedName>
    <definedName name="엔">#REF!</definedName>
    <definedName name="엔비용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2">_a1B</definedName>
    <definedName name="예">_a1B</definedName>
    <definedName name="예사나예" localSheetId="2">_a1B</definedName>
    <definedName name="예사나예">_a1B</definedName>
    <definedName name="예사나ㅏ아ㅣㅇ" localSheetId="2">_a1B</definedName>
    <definedName name="예사나ㅏ아ㅣㅇ">_a1B</definedName>
    <definedName name="예사아ㅏㅇ라어라ㅓ랑">#N/A</definedName>
    <definedName name="예산" localSheetId="2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>#REF!</definedName>
    <definedName name="예산사나아ㅏ">#REF!</definedName>
    <definedName name="예산예산예산" localSheetId="2">_a1B</definedName>
    <definedName name="예산예산예산">_a1B</definedName>
    <definedName name="예산은">#REF!</definedName>
    <definedName name="예산이이이" localSheetId="2">_a1B</definedName>
    <definedName name="예산이이이">_a1B</definedName>
    <definedName name="예산이태리" localSheetId="2">_a1B</definedName>
    <definedName name="예산이태리">_a1B</definedName>
    <definedName name="예산지징" localSheetId="2">_a1B</definedName>
    <definedName name="예산지징">_a1B</definedName>
    <definedName name="예산집행2">#REF!</definedName>
    <definedName name="예산총괄시트설ONLY">#N/A</definedName>
    <definedName name="예상" localSheetId="2">_a1B</definedName>
    <definedName name="예상">_a1B</definedName>
    <definedName name="예상예상예상예상" localSheetId="2">_a1B</definedName>
    <definedName name="예상예상예상예상">_a1B</definedName>
    <definedName name="예측근거2">#N/A</definedName>
    <definedName name="오">#REF!</definedName>
    <definedName name="오더현황" localSheetId="2">_a1B</definedName>
    <definedName name="오더현황">_a1B</definedName>
    <definedName name="오더현황입니다" localSheetId="2">_a1B</definedName>
    <definedName name="오더현황입니다">_a1B</definedName>
    <definedName name="오인원">#REF!</definedName>
    <definedName name="오지">#REF!</definedName>
    <definedName name="완성차몰타" localSheetId="2">_a1B</definedName>
    <definedName name="완성차몰타">_a1B</definedName>
    <definedName name="외">#REF!</definedName>
    <definedName name="요청사항" localSheetId="2">_a1B</definedName>
    <definedName name="요청사항">_a1B</definedName>
    <definedName name="용도차" localSheetId="2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>#REF!</definedName>
    <definedName name="운영계획">#REF!</definedName>
    <definedName name="운영계획오더계획" localSheetId="2">_a1B</definedName>
    <definedName name="운영계획오더계획">_a1B</definedName>
    <definedName name="운영안" localSheetId="2">_a1B</definedName>
    <definedName name="운영안">_a1B</definedName>
    <definedName name="월별영업">#REF!</definedName>
    <definedName name="의뢰">#REF!</definedName>
    <definedName name="의장">#REF!</definedName>
    <definedName name="이라ㅏㄹ" localSheetId="2">_a1B</definedName>
    <definedName name="이라ㅏㄹ">_a1B</definedName>
    <definedName name="이란" localSheetId="2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>#REF!</definedName>
    <definedName name="이명훈">#N/A</definedName>
    <definedName name="이정">#REF!</definedName>
    <definedName name="이태리" localSheetId="2">_a1B</definedName>
    <definedName name="이태리">_a1B</definedName>
    <definedName name="이태리3" localSheetId="2">_a1B</definedName>
    <definedName name="이태리3">_a1B</definedName>
    <definedName name="이태리런다운" localSheetId="2">_a1B</definedName>
    <definedName name="이태리런다운">_a1B</definedName>
    <definedName name="이태리세부내역" localSheetId="2">_a1B</definedName>
    <definedName name="이태리세부내역">_a1B</definedName>
    <definedName name="이태리운영계획기준" localSheetId="2">_a1B</definedName>
    <definedName name="이태리운영계획기준">_a1B</definedName>
    <definedName name="이태리합의완료">#REF!</definedName>
    <definedName name="이환율">#REF!</definedName>
    <definedName name="인당월교육시간">#REF!</definedName>
    <definedName name="인상1안" localSheetId="2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>#REF!</definedName>
    <definedName name="일정2">#REF!</definedName>
    <definedName name="일정수립">#REF!</definedName>
    <definedName name="일환율">#REF!</definedName>
    <definedName name="임시">#REF!</definedName>
    <definedName name="임시2" localSheetId="2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2">_a1B</definedName>
    <definedName name="입니다">_a1B</definedName>
    <definedName name="입러니ㅣ" localSheetId="2">_a1B</definedName>
    <definedName name="입러니ㅣ">_a1B</definedName>
    <definedName name="잉" localSheetId="2">_a1Z,_a2Z</definedName>
    <definedName name="잉">_a1Z,_a2Z</definedName>
    <definedName name="ㅈㄷㄱㅈㅂ">#REF!</definedName>
    <definedName name="ㅈㄷㄷㄱ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2">_a1B</definedName>
    <definedName name="재고현황">_a1B</definedName>
    <definedName name="저쩌구">#REF!</definedName>
    <definedName name="전부" localSheetId="2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>#REF!</definedName>
    <definedName name="정치.AA">#REF!</definedName>
    <definedName name="정치문제">#REF!</definedName>
    <definedName name="정치설명">#REF!</definedName>
    <definedName name="제목">#REF!</definedName>
    <definedName name="조동" localSheetId="2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2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2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2">_a1B</definedName>
    <definedName name="지">_a1B</definedName>
    <definedName name="지워닙라고마니" localSheetId="2">_a1B</definedName>
    <definedName name="지워닙라고마니">_a1B</definedName>
    <definedName name="지원" localSheetId="2">_a1B</definedName>
    <definedName name="지원">_a1B</definedName>
    <definedName name="지원금비교" localSheetId="2">_a1B</definedName>
    <definedName name="지원금비교">_a1B</definedName>
    <definedName name="지원비2" localSheetId="2">_a1B</definedName>
    <definedName name="지원비2">_a1B</definedName>
    <definedName name="지원비2입니다" localSheetId="2">_a1B</definedName>
    <definedName name="지원비2입니다">_a1B</definedName>
    <definedName name="지원비내역그리스">#REF!</definedName>
    <definedName name="지원비다" localSheetId="2">_a1B</definedName>
    <definedName name="지원비다">_a1B</definedName>
    <definedName name="지원비라고요" localSheetId="2">_a1B</definedName>
    <definedName name="지원비라고요">_a1B</definedName>
    <definedName name="지원비몰타">#REF!</definedName>
    <definedName name="지원비물량변겅시" localSheetId="2">_a1B</definedName>
    <definedName name="지원비물량변겅시">_a1B</definedName>
    <definedName name="지원비상세내욕" localSheetId="2">_a1B</definedName>
    <definedName name="지원비상세내욕">_a1B</definedName>
    <definedName name="지원비실적">#REF!</definedName>
    <definedName name="지원비유럽" localSheetId="2">_a1B</definedName>
    <definedName name="지원비유럽">_a1B</definedName>
    <definedName name="지원비으러어이지" localSheetId="2">_a1B</definedName>
    <definedName name="지원비으러어이지">_a1B</definedName>
    <definedName name="지원비입니다" localSheetId="2">_a1B</definedName>
    <definedName name="지원비입니다">_a1B</definedName>
    <definedName name="지원비취합" localSheetId="2">_a1B</definedName>
    <definedName name="지원비취합">_a1B</definedName>
    <definedName name="지원비현황" localSheetId="2">_a1B</definedName>
    <definedName name="지원비현황">_a1B</definedName>
    <definedName name="지원비현황그리스" localSheetId="2">_a1B</definedName>
    <definedName name="지원비현황그리스">_a1B</definedName>
    <definedName name="지원지워닞우" localSheetId="2">_a1B</definedName>
    <definedName name="지원지워닞우">_a1B</definedName>
    <definedName name="지지지지워니지지">#REF!</definedName>
    <definedName name="쭵??쭵?A?R쮞O?쬾R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2">_a1B</definedName>
    <definedName name="차">_a1B</definedName>
    <definedName name="차아이차아아" localSheetId="2">_a1B</definedName>
    <definedName name="차아이차아아">_a1B</definedName>
    <definedName name="차이" localSheetId="2">_a1B</definedName>
    <definedName name="차이">_a1B</definedName>
    <definedName name="차종">#REF!</definedName>
    <definedName name="차차차차차찿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2">_a1B</definedName>
    <definedName name="최종합의안">_a1B</definedName>
    <definedName name="추진계획예산" localSheetId="2">_a1B</definedName>
    <definedName name="추진계획예산">_a1B</definedName>
    <definedName name="ㅋㄴ" localSheetId="2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>#REF!</definedName>
    <definedName name="ㅋ후ㅊ">#REF!</definedName>
    <definedName name="카다ㅣㅁ">#REF!</definedName>
    <definedName name="카카카카카카카" localSheetId="2">_a1B</definedName>
    <definedName name="카카카카카카카">_a1B</definedName>
    <definedName name="카환율">#REF!</definedName>
    <definedName name="타결추진" localSheetId="2">_a1B</definedName>
    <definedName name="타결추진">_a1B</definedName>
    <definedName name="토허ㅗ호ㅓ">#REF!</definedName>
    <definedName name="통">#REF!</definedName>
    <definedName name="투자비">#N/A</definedName>
    <definedName name="트럭1트">#REF!</definedName>
    <definedName name="트럭실행">#REF!</definedName>
    <definedName name="트럭팀">#REF!</definedName>
    <definedName name="특장">#REF!</definedName>
    <definedName name="ㅍ">#REF!</definedName>
    <definedName name="판" localSheetId="2">_a1B</definedName>
    <definedName name="판">_a1B</definedName>
    <definedName name="판매" localSheetId="2">_a1X,_a2X,_a3X,_a4X</definedName>
    <definedName name="판매">_a1X,_a2X,_a3X,_a4X</definedName>
    <definedName name="판매2" localSheetId="2">_a1B</definedName>
    <definedName name="판매2">_a1B</definedName>
    <definedName name="판매그리스입니다" localSheetId="2">_a1B</definedName>
    <definedName name="판매그리스입니다">_a1B</definedName>
    <definedName name="판매부진" localSheetId="2">_a1B</definedName>
    <definedName name="판매부진">_a1B</definedName>
    <definedName name="판매분" localSheetId="2">_a1B</definedName>
    <definedName name="판매분">_a1B</definedName>
    <definedName name="판매분석" localSheetId="2">_a1B</definedName>
    <definedName name="판매분석">_a1B</definedName>
    <definedName name="판매재고현황">#REF!</definedName>
    <definedName name="판초가ㅏ아" localSheetId="2">_a1B</definedName>
    <definedName name="판초가ㅏ아">_a1B</definedName>
    <definedName name="판초기ㅣ디ㅣ" localSheetId="2">_a1B</definedName>
    <definedName name="판초기ㅣ디ㅣ">_a1B</definedName>
    <definedName name="판초ㅗㄱ" localSheetId="2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2">_a1B</definedName>
    <definedName name="판촉그">_a1B</definedName>
    <definedName name="판촉현황" localSheetId="2">_a1B</definedName>
    <definedName name="판촉현황">_a1B</definedName>
    <definedName name="팥" localSheetId="2">_a1B</definedName>
    <definedName name="팥">_a1B</definedName>
    <definedName name="팩스">#REF!</definedName>
    <definedName name="표">#REF!</definedName>
    <definedName name="표1">#REF!</definedName>
    <definedName name="표11">#REF!</definedName>
    <definedName name="표료료지ㅣ" localSheetId="2">_a1B</definedName>
    <definedName name="표료료지ㅣ">_a1B</definedName>
    <definedName name="표지">#REF!</definedName>
    <definedName name="푸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2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>#REF!</definedName>
    <definedName name="하하하하핳">#REF!</definedName>
    <definedName name="한" localSheetId="2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2">_a1B</definedName>
    <definedName name="합의계획">_a1B</definedName>
    <definedName name="합의서">#N/A</definedName>
    <definedName name="합의서내요" localSheetId="2">_a1B</definedName>
    <definedName name="합의서내요">_a1B</definedName>
    <definedName name="합의안" localSheetId="2">_a1B</definedName>
    <definedName name="합의안">_a1B</definedName>
    <definedName name="합의이서사" localSheetId="2">_a1B</definedName>
    <definedName name="합의이서사">_a1B</definedName>
    <definedName name="항목10">#REF!</definedName>
    <definedName name="항목11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2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2">_a1B</definedName>
    <definedName name="현지예상판매실적">_a1B</definedName>
    <definedName name="현지판매현황" localSheetId="2">_a1B</definedName>
    <definedName name="현지판매현황">_a1B</definedName>
    <definedName name="협조전">#REF!</definedName>
    <definedName name="호환율">#REF!</definedName>
    <definedName name="홀">#REF!</definedName>
    <definedName name="홀투">#REF!</definedName>
    <definedName name="홓로" localSheetId="2">_a1B</definedName>
    <definedName name="홓로">_a1B</definedName>
    <definedName name="화">#REF!</definedName>
    <definedName name="환율">#REF!</definedName>
    <definedName name="환율1">#REF!</definedName>
    <definedName name="회장사전보고" localSheetId="2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>#REF!</definedName>
    <definedName name="ㅏ아아라ㅏㅏ" localSheetId="2">_a1B</definedName>
    <definedName name="ㅏ아아라ㅏㅏ">_a1B</definedName>
    <definedName name="ㅏ아아아앙" localSheetId="2">_a1B</definedName>
    <definedName name="ㅏ아아아앙">_a1B</definedName>
    <definedName name="ㅏ아아ㅏ라ㅏㅏ라" localSheetId="2">_a1B</definedName>
    <definedName name="ㅏ아아ㅏ라ㅏㅏ라">_a1B</definedName>
    <definedName name="ㅏ아ㅏ" localSheetId="2">_a1B</definedName>
    <definedName name="ㅏ아ㅏ">_a1B</definedName>
    <definedName name="ㅏ아ㅏ차ㅏ앙" localSheetId="2">_a1B</definedName>
    <definedName name="ㅏ아ㅏ차ㅏ앙">_a1B</definedName>
    <definedName name="ㅏㅏ아아ㅏㅇ" localSheetId="2">_a1B</definedName>
    <definedName name="ㅏㅏ아아ㅏㅇ">_a1B</definedName>
    <definedName name="ㅐㅐ" localSheetId="2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>#REF!</definedName>
    <definedName name="ㅓㅓㅓ">#REF!</definedName>
    <definedName name="ㅔ">#REF!</definedName>
    <definedName name="ㅕㅑㅐㅐㅑㅐ">#REF!</definedName>
    <definedName name="ㅗ">#REF!</definedName>
    <definedName name="ㅗㅗㅗㅗ">#N/A</definedName>
    <definedName name="ㅗㅛㅅ고ㅛ">#REF!</definedName>
    <definedName name="ㅛ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6" i="2" l="1"/>
  <c r="Y60" i="2"/>
  <c r="Y59" i="2"/>
  <c r="D57" i="3"/>
  <c r="Y66" i="2"/>
  <c r="Y65" i="2"/>
  <c r="Y64" i="2"/>
  <c r="Y63" i="2"/>
  <c r="A63" i="3"/>
  <c r="A64" i="3" s="1"/>
  <c r="F64" i="3" l="1"/>
  <c r="D64" i="3"/>
  <c r="F63" i="3"/>
  <c r="D63" i="3"/>
  <c r="F62" i="3"/>
  <c r="D62" i="3"/>
  <c r="A62" i="3"/>
  <c r="F61" i="3"/>
  <c r="D61" i="3"/>
  <c r="A61" i="3"/>
  <c r="I19" i="4"/>
  <c r="I18" i="4"/>
  <c r="H62" i="3" l="1"/>
  <c r="J62" i="3" s="1"/>
  <c r="H63" i="3"/>
  <c r="J63" i="3" s="1"/>
  <c r="H61" i="3"/>
  <c r="J61" i="3" s="1"/>
  <c r="H64" i="3"/>
  <c r="J64" i="3" s="1"/>
  <c r="F28" i="3"/>
  <c r="D28" i="3"/>
  <c r="F27" i="3"/>
  <c r="D27" i="3"/>
  <c r="H27" i="3" l="1"/>
  <c r="J27" i="3" s="1"/>
  <c r="H28" i="3"/>
  <c r="J28" i="3" s="1"/>
  <c r="I33" i="4" l="1"/>
  <c r="F54" i="3"/>
  <c r="D54" i="3"/>
  <c r="H54" i="3" l="1"/>
  <c r="J54" i="3" s="1"/>
  <c r="D34" i="3" l="1"/>
  <c r="F34" i="3"/>
  <c r="D35" i="3"/>
  <c r="F35" i="3"/>
  <c r="F33" i="3"/>
  <c r="D33" i="3"/>
  <c r="F32" i="3"/>
  <c r="D32" i="3"/>
  <c r="F31" i="3"/>
  <c r="D31" i="3"/>
  <c r="Y37" i="2"/>
  <c r="Y36" i="2"/>
  <c r="Y35" i="2"/>
  <c r="Y34" i="2"/>
  <c r="Y33" i="2"/>
  <c r="I20" i="4"/>
  <c r="I21" i="4"/>
  <c r="I22" i="4"/>
  <c r="I23" i="4"/>
  <c r="I24" i="4"/>
  <c r="H34" i="3" l="1"/>
  <c r="J34" i="3" s="1"/>
  <c r="H35" i="3"/>
  <c r="J35" i="3" s="1"/>
  <c r="H33" i="3"/>
  <c r="J33" i="3" s="1"/>
  <c r="H31" i="3"/>
  <c r="J31" i="3" s="1"/>
  <c r="H32" i="3"/>
  <c r="J32" i="3" s="1"/>
  <c r="F8" i="3" l="1"/>
  <c r="F9" i="3"/>
  <c r="I11" i="4" l="1"/>
  <c r="I25" i="4" l="1"/>
  <c r="I26" i="4"/>
  <c r="I27" i="4"/>
  <c r="I15" i="4"/>
  <c r="I16" i="4"/>
  <c r="I17" i="4"/>
  <c r="F40" i="3" l="1"/>
  <c r="D40" i="3"/>
  <c r="F39" i="3"/>
  <c r="D39" i="3"/>
  <c r="F38" i="3"/>
  <c r="D38" i="3"/>
  <c r="Y42" i="2"/>
  <c r="Y41" i="2"/>
  <c r="Y40" i="2"/>
  <c r="H40" i="3" l="1"/>
  <c r="J40" i="3" s="1"/>
  <c r="H38" i="3"/>
  <c r="J38" i="3" s="1"/>
  <c r="H39" i="3"/>
  <c r="J39" i="3" s="1"/>
  <c r="F24" i="3" l="1"/>
  <c r="D24" i="3"/>
  <c r="F23" i="3"/>
  <c r="D23" i="3"/>
  <c r="F22" i="3"/>
  <c r="D22" i="3"/>
  <c r="D10" i="3"/>
  <c r="F10" i="3"/>
  <c r="H23" i="3" l="1"/>
  <c r="J23" i="3" s="1"/>
  <c r="H24" i="3"/>
  <c r="J24" i="3" s="1"/>
  <c r="H10" i="3"/>
  <c r="J10" i="3" s="1"/>
  <c r="H22" i="3"/>
  <c r="J22" i="3" s="1"/>
  <c r="Y21" i="2" l="1"/>
  <c r="Y20" i="2"/>
  <c r="Y19" i="2"/>
  <c r="Y26" i="2"/>
  <c r="Y25" i="2"/>
  <c r="Y24" i="2"/>
  <c r="Y11" i="2"/>
  <c r="I14" i="4" l="1"/>
  <c r="I13" i="4"/>
  <c r="I12" i="4"/>
  <c r="A9" i="3"/>
  <c r="F19" i="3"/>
  <c r="D19" i="3"/>
  <c r="F18" i="3"/>
  <c r="D18" i="3"/>
  <c r="F17" i="3"/>
  <c r="D17" i="3"/>
  <c r="F58" i="3"/>
  <c r="F57" i="3"/>
  <c r="D58" i="3"/>
  <c r="A10" i="3" l="1"/>
  <c r="A13" i="3" s="1"/>
  <c r="A14" i="3" s="1"/>
  <c r="A17" i="3" s="1"/>
  <c r="A18" i="3" s="1"/>
  <c r="A19" i="3" s="1"/>
  <c r="A22" i="3" s="1"/>
  <c r="A23" i="3" s="1"/>
  <c r="H18" i="3"/>
  <c r="J18" i="3" s="1"/>
  <c r="H17" i="3"/>
  <c r="J17" i="3" s="1"/>
  <c r="H19" i="3"/>
  <c r="H58" i="3"/>
  <c r="J58" i="3" s="1"/>
  <c r="H57" i="3"/>
  <c r="J57" i="3" s="1"/>
  <c r="A24" i="3" l="1"/>
  <c r="A32" i="3" s="1"/>
  <c r="A33" i="3" s="1"/>
  <c r="A34" i="3" s="1"/>
  <c r="A35" i="3" s="1"/>
  <c r="A38" i="3" s="1"/>
  <c r="A39" i="3" s="1"/>
  <c r="A40" i="3" s="1"/>
  <c r="A43" i="3" s="1"/>
  <c r="A46" i="3" s="1"/>
  <c r="A47" i="3" s="1"/>
  <c r="A50" i="3" s="1"/>
  <c r="A28" i="3"/>
  <c r="J19" i="3"/>
  <c r="Y53" i="2"/>
  <c r="Y52" i="2"/>
  <c r="Y49" i="2"/>
  <c r="Y48" i="2"/>
  <c r="Y45" i="2"/>
  <c r="Y16" i="2"/>
  <c r="Y15" i="2"/>
  <c r="Y12" i="2"/>
  <c r="Y10" i="2"/>
  <c r="F51" i="3"/>
  <c r="D51" i="3"/>
  <c r="F50" i="3"/>
  <c r="D50" i="3"/>
  <c r="F47" i="3"/>
  <c r="D47" i="3"/>
  <c r="F46" i="3"/>
  <c r="D46" i="3"/>
  <c r="F43" i="3"/>
  <c r="D43" i="3"/>
  <c r="F14" i="3"/>
  <c r="D14" i="3"/>
  <c r="F13" i="3"/>
  <c r="D13" i="3"/>
  <c r="D9" i="3"/>
  <c r="D8" i="3"/>
  <c r="A51" i="3" l="1"/>
  <c r="H51" i="3"/>
  <c r="J51" i="3" s="1"/>
  <c r="H50" i="3"/>
  <c r="J50" i="3" s="1"/>
  <c r="H46" i="3"/>
  <c r="J46" i="3" s="1"/>
  <c r="H47" i="3"/>
  <c r="J47" i="3" s="1"/>
  <c r="I32" i="4"/>
  <c r="I31" i="4"/>
  <c r="I30" i="4"/>
  <c r="I29" i="4"/>
  <c r="I28" i="4"/>
  <c r="I10" i="4"/>
  <c r="I9" i="4"/>
  <c r="I8" i="4"/>
  <c r="I7" i="4"/>
  <c r="A54" i="3" l="1"/>
  <c r="A57" i="3" s="1"/>
  <c r="A58" i="3" s="1"/>
  <c r="H43" i="3"/>
  <c r="J43" i="3" s="1"/>
  <c r="E4" i="4" l="1"/>
  <c r="E3" i="4"/>
  <c r="H14" i="3"/>
  <c r="J14" i="3" s="1"/>
  <c r="H13" i="3"/>
  <c r="J13" i="3" s="1"/>
  <c r="H9" i="3"/>
  <c r="J9" i="3" s="1"/>
  <c r="H8" i="3"/>
  <c r="J8" i="3" s="1"/>
  <c r="D1" i="3"/>
  <c r="D2" i="3"/>
  <c r="H40" i="1" l="1"/>
  <c r="K40" i="1" s="1"/>
  <c r="H41" i="1"/>
  <c r="K41" i="1" s="1"/>
  <c r="H39" i="1"/>
  <c r="K39" i="1" s="1"/>
  <c r="H30" i="1" l="1"/>
  <c r="K30" i="1" s="1"/>
  <c r="H29" i="1"/>
  <c r="K29" i="1" s="1"/>
  <c r="H28" i="1"/>
  <c r="K28" i="1" s="1"/>
  <c r="H27" i="1"/>
  <c r="K27" i="1" s="1"/>
  <c r="H26" i="1"/>
  <c r="K26" i="1" s="1"/>
  <c r="H35" i="1" l="1"/>
  <c r="K35" i="1" s="1"/>
  <c r="H23" i="1" l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36" i="1" l="1"/>
  <c r="K36" i="1" s="1"/>
  <c r="H34" i="1"/>
  <c r="K34" i="1" s="1"/>
  <c r="H15" i="1" l="1"/>
  <c r="K15" i="1" s="1"/>
  <c r="H14" i="1"/>
  <c r="K14" i="1" s="1"/>
  <c r="H13" i="1" l="1"/>
  <c r="K13" i="1" s="1"/>
  <c r="H12" i="1"/>
  <c r="K12" i="1" s="1"/>
  <c r="H11" i="1" l="1"/>
  <c r="K11" i="1" s="1"/>
  <c r="H10" i="1"/>
  <c r="K10" i="1" s="1"/>
  <c r="H43" i="1" l="1"/>
  <c r="H42" i="1"/>
  <c r="H38" i="1"/>
  <c r="H33" i="1"/>
  <c r="H32" i="1"/>
  <c r="H31" i="1"/>
  <c r="H25" i="1"/>
  <c r="K42" i="1" l="1"/>
  <c r="K31" i="1"/>
  <c r="K43" i="1"/>
  <c r="K25" i="1"/>
  <c r="K32" i="1"/>
  <c r="K33" i="1"/>
  <c r="K38" i="1"/>
</calcChain>
</file>

<file path=xl/sharedStrings.xml><?xml version="1.0" encoding="utf-8"?>
<sst xmlns="http://schemas.openxmlformats.org/spreadsheetml/2006/main" count="809" uniqueCount="205">
  <si>
    <t>Brilliance</t>
  </si>
  <si>
    <t>Bono Publicado</t>
  </si>
  <si>
    <t>Mahindra</t>
  </si>
  <si>
    <t>Geely</t>
  </si>
  <si>
    <t>Modelo</t>
  </si>
  <si>
    <t xml:space="preserve"> Precio Lista</t>
  </si>
  <si>
    <t>Precio  Final Sugerido sin Crédito</t>
  </si>
  <si>
    <t>Precio Fleetsale Sugerido</t>
  </si>
  <si>
    <t>MRG Fleetsale</t>
  </si>
  <si>
    <t>Descuento por Fleetsale</t>
  </si>
  <si>
    <t>Emgrand 7 GC MT</t>
  </si>
  <si>
    <t>Pick Up Refresh SC 4X2 MT WORK</t>
  </si>
  <si>
    <t>LISTA  DE  PRECIOS FLEET</t>
  </si>
  <si>
    <t>V3 1.5 MT FL Comfortable</t>
  </si>
  <si>
    <t>V3 1.5 MT FL Elite</t>
  </si>
  <si>
    <t>Konect 1.6 5MT Classic</t>
  </si>
  <si>
    <t>Konect 1.6 5MT Luxury</t>
  </si>
  <si>
    <t>Konect 1.5T Classic</t>
  </si>
  <si>
    <t>Konect 1.5T Luxury</t>
  </si>
  <si>
    <t>KUV100 MT BASE</t>
  </si>
  <si>
    <t>KUV100 MT ELITE</t>
  </si>
  <si>
    <t>Lista N° 2 del 2020</t>
  </si>
  <si>
    <t>Vigencia: desde el 03 de Noviembre de 2020</t>
  </si>
  <si>
    <t>NEW XUV500 FL 4X2 W6</t>
  </si>
  <si>
    <t>NEW XUV500 FL 4X2 W8</t>
  </si>
  <si>
    <t>NEW XUV500 FL AWD W8</t>
  </si>
  <si>
    <t>Baic</t>
  </si>
  <si>
    <t>X25 MT Comfortable</t>
  </si>
  <si>
    <t>X25 MT Elite</t>
  </si>
  <si>
    <t>X35 FL MT Elite</t>
  </si>
  <si>
    <t>X35 FL MT Luxury</t>
  </si>
  <si>
    <t>X55 FL 1.5T MT Comfortable</t>
  </si>
  <si>
    <t>X55 FL 1.5T MT Elite</t>
  </si>
  <si>
    <t>X55 FL 1.5T AT Elite</t>
  </si>
  <si>
    <t>KUV100 MT DELUXE</t>
  </si>
  <si>
    <t>Pick Up Refresh SC 4X4 MT FULL</t>
  </si>
  <si>
    <t>Pick Up Refresh DC 4X2 MT WORK</t>
  </si>
  <si>
    <t>Pick Up Refresh DC 4X2 MT FULL</t>
  </si>
  <si>
    <t>Pick Up Refresh DC 4X4 MT WORK</t>
  </si>
  <si>
    <t>Pick Up Refresh DC 4X4 MT FULL</t>
  </si>
  <si>
    <t>GB MT FL</t>
  </si>
  <si>
    <t>X7 Sport GS AT</t>
  </si>
  <si>
    <t>X7 Sport GS MT</t>
  </si>
  <si>
    <t>X7 Sport GL AT</t>
  </si>
  <si>
    <t>X7 Sport GT AT AWD</t>
  </si>
  <si>
    <t>SUV</t>
  </si>
  <si>
    <t>5MT</t>
  </si>
  <si>
    <t>Si</t>
  </si>
  <si>
    <t>MODELO</t>
  </si>
  <si>
    <t>Segmento</t>
  </si>
  <si>
    <t>Transmisión</t>
  </si>
  <si>
    <t>Cilindrara</t>
  </si>
  <si>
    <t>Caballos de Fuerza</t>
  </si>
  <si>
    <t>N° de Airbags</t>
  </si>
  <si>
    <t>ABS</t>
  </si>
  <si>
    <t>Alarma</t>
  </si>
  <si>
    <t>Aire Acondicionado</t>
  </si>
  <si>
    <t>Cierre Centralizado de Puertas</t>
  </si>
  <si>
    <t>Control de Estabilidad</t>
  </si>
  <si>
    <t>Control de radio al volante</t>
  </si>
  <si>
    <t>Control crucero</t>
  </si>
  <si>
    <t>Navegador GPS</t>
  </si>
  <si>
    <t>Radio</t>
  </si>
  <si>
    <t>Neblineros</t>
  </si>
  <si>
    <t>Llantas de aleación</t>
  </si>
  <si>
    <t>Espejos Eléctricos (E) / Abatibles (A)</t>
  </si>
  <si>
    <t>Sensor</t>
  </si>
  <si>
    <t>Cámara de retroceso</t>
  </si>
  <si>
    <t>Barras de techo</t>
  </si>
  <si>
    <t>Capacidad</t>
  </si>
  <si>
    <t>Precio Lista Sugerido</t>
  </si>
  <si>
    <t>X35</t>
  </si>
  <si>
    <t>E</t>
  </si>
  <si>
    <t>6MT</t>
  </si>
  <si>
    <t>Touch 9"</t>
  </si>
  <si>
    <t>E / A</t>
  </si>
  <si>
    <t>CVT</t>
  </si>
  <si>
    <t>No</t>
  </si>
  <si>
    <t>BAIC</t>
  </si>
  <si>
    <t xml:space="preserve"> Precio Sugerido</t>
  </si>
  <si>
    <t>Bono Importador</t>
  </si>
  <si>
    <t>Precio sugerido sin financiamiento</t>
  </si>
  <si>
    <t>S0S6L5G17 G GBB6</t>
  </si>
  <si>
    <t>BUC4L5G17 G G015</t>
  </si>
  <si>
    <t>x</t>
  </si>
  <si>
    <t>Cod Artículo</t>
  </si>
  <si>
    <t>Cod Config</t>
  </si>
  <si>
    <t>xx</t>
  </si>
  <si>
    <t>COM</t>
  </si>
  <si>
    <t>ELT</t>
  </si>
  <si>
    <t>Sensor Retroceso</t>
  </si>
  <si>
    <t>Mini Truck CS</t>
  </si>
  <si>
    <t>Capacidad de Carga</t>
  </si>
  <si>
    <t>MP3</t>
  </si>
  <si>
    <t>STD</t>
  </si>
  <si>
    <t>X30</t>
  </si>
  <si>
    <t>X30 1.5 5MT ELT</t>
  </si>
  <si>
    <t>T30 / T32</t>
  </si>
  <si>
    <t>T50 / T52</t>
  </si>
  <si>
    <t>Panel Van</t>
  </si>
  <si>
    <t>Mini Truck CD</t>
  </si>
  <si>
    <t>Shineray</t>
  </si>
  <si>
    <t>G05</t>
  </si>
  <si>
    <t>SUV Large</t>
  </si>
  <si>
    <t>Bluetooth</t>
  </si>
  <si>
    <t>G0520MT</t>
  </si>
  <si>
    <t>G0515TMT</t>
  </si>
  <si>
    <t>LUX</t>
  </si>
  <si>
    <t>BJ40 PLUS</t>
  </si>
  <si>
    <t>BJ40P Gasolina Elite 4x2</t>
  </si>
  <si>
    <t>BJ40P Diesel Premium 4x4</t>
  </si>
  <si>
    <t>BJ40P Gasolina Luxury 4x4</t>
  </si>
  <si>
    <t>Off-Road</t>
  </si>
  <si>
    <t>8AT</t>
  </si>
  <si>
    <t>10,1" ACP &amp; AA</t>
  </si>
  <si>
    <t>BJ40B4X2</t>
  </si>
  <si>
    <t>BJ40D4X4</t>
  </si>
  <si>
    <t>BJ40B4X4</t>
  </si>
  <si>
    <t>BAIC X35 1.5T MT Comfort</t>
  </si>
  <si>
    <t>BAIC X35 1.5T MT Elite</t>
  </si>
  <si>
    <t>BAIC X35 1.5T CVT Luxury</t>
  </si>
  <si>
    <t>X55 PLUS</t>
  </si>
  <si>
    <t>BAIC X55 Plus Comfort</t>
  </si>
  <si>
    <t>BAIC X55 Plus Elite</t>
  </si>
  <si>
    <t>BAIC X55 Plus Luxury</t>
  </si>
  <si>
    <t>7DCT</t>
  </si>
  <si>
    <t>10,1" CarbitLink</t>
  </si>
  <si>
    <t>X55PLUS</t>
  </si>
  <si>
    <t>X3515MT</t>
  </si>
  <si>
    <t>X3515CVT</t>
  </si>
  <si>
    <t>X55E6MT</t>
  </si>
  <si>
    <t>BAIC X55 E6 1.5T MT Comfort</t>
  </si>
  <si>
    <t>BAIC X55 E6 1.5T MT Elite</t>
  </si>
  <si>
    <t>X55 Euro VI</t>
  </si>
  <si>
    <t>F2S4D261F G GCX2</t>
  </si>
  <si>
    <t>XUV300 MT COMFORT</t>
  </si>
  <si>
    <t>XUV300 MT ELITE</t>
  </si>
  <si>
    <t>XUV300 MT LUXURY</t>
  </si>
  <si>
    <t>XUV300</t>
  </si>
  <si>
    <t>Touch 7"</t>
  </si>
  <si>
    <t>MID</t>
  </si>
  <si>
    <t>FULL</t>
  </si>
  <si>
    <t>X30E615MT</t>
  </si>
  <si>
    <t>T3016MT</t>
  </si>
  <si>
    <t>T30 Mini Truck CS 1.6 5MT ELT</t>
  </si>
  <si>
    <t>T3216MT</t>
  </si>
  <si>
    <t>T32 Mini Truck CD 1.6 5MT ELT</t>
  </si>
  <si>
    <t>T5016MT</t>
  </si>
  <si>
    <t>T50 Mini Truck CS 1.6 5MT STD</t>
  </si>
  <si>
    <t>T5216MT</t>
  </si>
  <si>
    <t>T52 Mini Truck CD 1.6 5MT STD</t>
  </si>
  <si>
    <t>PUE6SC4X2MT</t>
  </si>
  <si>
    <t>S4</t>
  </si>
  <si>
    <t>PUE6DC4X2MT</t>
  </si>
  <si>
    <t>S6</t>
  </si>
  <si>
    <t>PUE6DC4X4MT</t>
  </si>
  <si>
    <t>S10</t>
  </si>
  <si>
    <t>PUE6DC4X4AT</t>
  </si>
  <si>
    <t>Pik Up Refresh SC 4x2 MT WORK</t>
  </si>
  <si>
    <t>Pik Up Refresh DC 4X2 MT WORK</t>
  </si>
  <si>
    <t>Pik Up Refresh DC 4X2 MT FULL</t>
  </si>
  <si>
    <t>Pik Up Refresh DC 4X4 MT DELUXE</t>
  </si>
  <si>
    <t>Pik Up Refresh DC 4X4 AT DELUXE</t>
  </si>
  <si>
    <t>PIKUP</t>
  </si>
  <si>
    <t>Pick Up</t>
  </si>
  <si>
    <t>CD/Bluetooth</t>
  </si>
  <si>
    <t>Climatizador</t>
  </si>
  <si>
    <t>Cámara</t>
  </si>
  <si>
    <t>6AT</t>
  </si>
  <si>
    <t>G03F</t>
  </si>
  <si>
    <t>-</t>
  </si>
  <si>
    <t>Bluetooth/CarAuto</t>
  </si>
  <si>
    <t>G03FMT</t>
  </si>
  <si>
    <t>SWM G03F 1.5 MT Comfort</t>
  </si>
  <si>
    <t>X7</t>
  </si>
  <si>
    <t>X35MTFLELT</t>
  </si>
  <si>
    <t>X35MTFLLUX</t>
  </si>
  <si>
    <t>X55FLTMTCOM</t>
  </si>
  <si>
    <t>X55FLTMTELT</t>
  </si>
  <si>
    <t>X55FLTCVTELT</t>
  </si>
  <si>
    <t>All New X7 Elite</t>
  </si>
  <si>
    <t>All New X7 Luxury</t>
  </si>
  <si>
    <t>All New X7</t>
  </si>
  <si>
    <t>c/Cámara</t>
  </si>
  <si>
    <t>REMAX</t>
  </si>
  <si>
    <t>PRECIOS SUGERIDOS DE VENTA FLEETSALE N° 4 - 2024</t>
  </si>
  <si>
    <t>Vigencia: desde 01 de Abril de 2024</t>
  </si>
  <si>
    <t>Jim</t>
  </si>
  <si>
    <t>XUV300MT4X2</t>
  </si>
  <si>
    <t>SWM G05 Pro 2.0 Elite</t>
  </si>
  <si>
    <t>SWM G05 Pro 1.5T Luxury</t>
  </si>
  <si>
    <t>REMAX4X2</t>
  </si>
  <si>
    <t>RE-MAX 4X2 MT STD</t>
  </si>
  <si>
    <t>REMAX4X4</t>
  </si>
  <si>
    <t>RE-MAX 4X4 MT STD</t>
  </si>
  <si>
    <t>DLX</t>
  </si>
  <si>
    <t>RE-MAX 4X2 MT DLX</t>
  </si>
  <si>
    <t>RE-MAX 4X4 MT DLX</t>
  </si>
  <si>
    <t>JIM RE-MAX</t>
  </si>
  <si>
    <t>si</t>
  </si>
  <si>
    <t>USB</t>
  </si>
  <si>
    <t>SI</t>
  </si>
  <si>
    <t>10"</t>
  </si>
  <si>
    <t>Camara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</si>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</sst>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  <numFmt numFmtId="168" formatCode="0.0%"/>
    <numFmt numFmtId="169" formatCode="#,###\ &quot;Kg&quot;"/>
    <numFmt numFmtId="170" formatCode="_(&quot;$&quot;* #,##0_);_(&quot;$&quot;* \(#,##0\);_(&quot;$&quot;* &quot;-&quot;_);_(@_)"/>
    <numFmt numFmtId="171" formatCode="_-* #,##0_-;\-* #,##0_-;_-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</font>
    <font>
      <sz val="11"/>
      <name val="Calibri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1"/>
      <name val="돋움"/>
      <family val="3"/>
      <charset val="129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color theme="0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sz val="18"/>
      <name val="Calibri"/>
      <family val="2"/>
    </font>
    <font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rgb="FFBFBFBF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BFBFBF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rgb="FFBFBFB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rgb="FFBFBFBF"/>
      </bottom>
      <diagonal/>
    </border>
    <border>
      <left style="thin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rgb="FFBFBFBF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165" fontId="8" fillId="0" borderId="0" applyFont="0" applyFill="0" applyBorder="0" applyAlignment="0" applyProtection="0"/>
    <xf numFmtId="0" fontId="13" fillId="0" borderId="0">
      <alignment vertical="center"/>
    </xf>
    <xf numFmtId="41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3" fillId="0" borderId="0"/>
  </cellStyleXfs>
  <cellXfs count="225">
    <xf numFmtId="0" fontId="0" fillId="0" borderId="0" xfId="0"/>
    <xf numFmtId="0" fontId="9" fillId="5" borderId="2" xfId="4" applyFont="1" applyFill="1" applyBorder="1" applyAlignment="1">
      <alignment horizontal="left" vertical="center"/>
    </xf>
    <xf numFmtId="0" fontId="0" fillId="5" borderId="0" xfId="0" applyFill="1"/>
    <xf numFmtId="9" fontId="2" fillId="5" borderId="1" xfId="1" applyFont="1" applyFill="1" applyBorder="1" applyAlignment="1">
      <alignment horizontal="center" vertical="center"/>
    </xf>
    <xf numFmtId="0" fontId="9" fillId="5" borderId="7" xfId="4" applyFont="1" applyFill="1" applyBorder="1" applyAlignment="1">
      <alignment horizontal="left" vertical="center"/>
    </xf>
    <xf numFmtId="0" fontId="9" fillId="5" borderId="3" xfId="4" applyFont="1" applyFill="1" applyBorder="1" applyAlignment="1">
      <alignment horizontal="left" vertical="center"/>
    </xf>
    <xf numFmtId="167" fontId="2" fillId="5" borderId="8" xfId="6" applyNumberFormat="1" applyFont="1" applyFill="1" applyBorder="1" applyAlignment="1">
      <alignment horizontal="center" vertical="center"/>
    </xf>
    <xf numFmtId="167" fontId="2" fillId="5" borderId="9" xfId="6" applyNumberFormat="1" applyFont="1" applyFill="1" applyBorder="1" applyAlignment="1">
      <alignment horizontal="center" vertical="center"/>
    </xf>
    <xf numFmtId="167" fontId="2" fillId="5" borderId="10" xfId="6" applyNumberFormat="1" applyFont="1" applyFill="1" applyBorder="1" applyAlignment="1">
      <alignment horizontal="center" vertical="center"/>
    </xf>
    <xf numFmtId="167" fontId="2" fillId="5" borderId="11" xfId="6" applyNumberFormat="1" applyFont="1" applyFill="1" applyBorder="1" applyAlignment="1">
      <alignment horizontal="center" vertical="center"/>
    </xf>
    <xf numFmtId="167" fontId="2" fillId="5" borderId="12" xfId="6" applyNumberFormat="1" applyFont="1" applyFill="1" applyBorder="1" applyAlignment="1">
      <alignment horizontal="center" vertical="center"/>
    </xf>
    <xf numFmtId="167" fontId="2" fillId="5" borderId="13" xfId="6" applyNumberFormat="1" applyFont="1" applyFill="1" applyBorder="1" applyAlignment="1">
      <alignment horizontal="center" vertical="center"/>
    </xf>
    <xf numFmtId="167" fontId="2" fillId="5" borderId="14" xfId="6" applyNumberFormat="1" applyFont="1" applyFill="1" applyBorder="1" applyAlignment="1">
      <alignment horizontal="center" vertical="center"/>
    </xf>
    <xf numFmtId="167" fontId="2" fillId="5" borderId="15" xfId="6" applyNumberFormat="1" applyFont="1" applyFill="1" applyBorder="1" applyAlignment="1">
      <alignment horizontal="center" vertical="center"/>
    </xf>
    <xf numFmtId="167" fontId="2" fillId="5" borderId="16" xfId="6" applyNumberFormat="1" applyFont="1" applyFill="1" applyBorder="1" applyAlignment="1">
      <alignment horizontal="center" vertical="center"/>
    </xf>
    <xf numFmtId="9" fontId="2" fillId="5" borderId="17" xfId="1" applyFont="1" applyFill="1" applyBorder="1" applyAlignment="1">
      <alignment horizontal="center" vertical="center"/>
    </xf>
    <xf numFmtId="9" fontId="2" fillId="5" borderId="9" xfId="1" applyFont="1" applyFill="1" applyBorder="1" applyAlignment="1">
      <alignment horizontal="center" vertical="center"/>
    </xf>
    <xf numFmtId="9" fontId="2" fillId="5" borderId="11" xfId="1" applyFont="1" applyFill="1" applyBorder="1" applyAlignment="1">
      <alignment horizontal="center" vertical="center"/>
    </xf>
    <xf numFmtId="9" fontId="2" fillId="5" borderId="18" xfId="1" applyFont="1" applyFill="1" applyBorder="1" applyAlignment="1">
      <alignment horizontal="center" vertical="center"/>
    </xf>
    <xf numFmtId="9" fontId="2" fillId="5" borderId="13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8" fontId="0" fillId="0" borderId="0" xfId="1" applyNumberFormat="1" applyFont="1" applyAlignment="1">
      <alignment horizontal="center"/>
    </xf>
    <xf numFmtId="168" fontId="14" fillId="0" borderId="0" xfId="1" applyNumberFormat="1" applyFont="1" applyAlignment="1" applyProtection="1">
      <alignment horizontal="center" vertical="center"/>
      <protection locked="0"/>
    </xf>
    <xf numFmtId="41" fontId="14" fillId="0" borderId="0" xfId="8" applyFont="1" applyAlignment="1" applyProtection="1">
      <alignment horizontal="center" vertical="center"/>
      <protection locked="0"/>
    </xf>
    <xf numFmtId="167" fontId="2" fillId="5" borderId="25" xfId="6" applyNumberFormat="1" applyFont="1" applyFill="1" applyBorder="1" applyAlignment="1">
      <alignment horizontal="center" vertical="center"/>
    </xf>
    <xf numFmtId="167" fontId="2" fillId="5" borderId="26" xfId="6" applyNumberFormat="1" applyFont="1" applyFill="1" applyBorder="1" applyAlignment="1">
      <alignment horizontal="center" vertical="center"/>
    </xf>
    <xf numFmtId="167" fontId="2" fillId="5" borderId="27" xfId="6" applyNumberFormat="1" applyFont="1" applyFill="1" applyBorder="1" applyAlignment="1">
      <alignment horizontal="center" vertical="center"/>
    </xf>
    <xf numFmtId="9" fontId="2" fillId="5" borderId="28" xfId="1" applyFont="1" applyFill="1" applyBorder="1" applyAlignment="1">
      <alignment horizontal="center" vertical="center"/>
    </xf>
    <xf numFmtId="9" fontId="2" fillId="5" borderId="26" xfId="1" applyFont="1" applyFill="1" applyBorder="1" applyAlignment="1">
      <alignment horizontal="center" vertical="center"/>
    </xf>
    <xf numFmtId="3" fontId="0" fillId="0" borderId="0" xfId="0" applyNumberFormat="1"/>
    <xf numFmtId="0" fontId="9" fillId="5" borderId="29" xfId="4" applyFont="1" applyFill="1" applyBorder="1" applyAlignment="1">
      <alignment horizontal="left" vertical="center"/>
    </xf>
    <xf numFmtId="0" fontId="9" fillId="5" borderId="30" xfId="4" applyFont="1" applyFill="1" applyBorder="1" applyAlignment="1">
      <alignment horizontal="left" vertical="center"/>
    </xf>
    <xf numFmtId="167" fontId="2" fillId="5" borderId="31" xfId="6" applyNumberFormat="1" applyFont="1" applyFill="1" applyBorder="1" applyAlignment="1">
      <alignment horizontal="center" vertical="center"/>
    </xf>
    <xf numFmtId="167" fontId="2" fillId="5" borderId="32" xfId="6" applyNumberFormat="1" applyFont="1" applyFill="1" applyBorder="1" applyAlignment="1">
      <alignment horizontal="center" vertical="center"/>
    </xf>
    <xf numFmtId="167" fontId="2" fillId="5" borderId="33" xfId="6" applyNumberFormat="1" applyFont="1" applyFill="1" applyBorder="1" applyAlignment="1">
      <alignment horizontal="center" vertical="center"/>
    </xf>
    <xf numFmtId="9" fontId="2" fillId="5" borderId="34" xfId="1" applyFont="1" applyFill="1" applyBorder="1" applyAlignment="1">
      <alignment horizontal="center" vertical="center"/>
    </xf>
    <xf numFmtId="9" fontId="2" fillId="5" borderId="32" xfId="1" applyFont="1" applyFill="1" applyBorder="1" applyAlignment="1">
      <alignment horizontal="center" vertical="center"/>
    </xf>
    <xf numFmtId="0" fontId="4" fillId="2" borderId="36" xfId="4" applyFont="1" applyFill="1" applyBorder="1" applyAlignment="1">
      <alignment horizontal="centerContinuous" vertical="center"/>
    </xf>
    <xf numFmtId="0" fontId="19" fillId="2" borderId="36" xfId="4" applyFont="1" applyFill="1" applyBorder="1" applyAlignment="1">
      <alignment horizontal="center" vertical="center" textRotation="90" wrapText="1"/>
    </xf>
    <xf numFmtId="3" fontId="19" fillId="2" borderId="36" xfId="4" applyNumberFormat="1" applyFont="1" applyFill="1" applyBorder="1" applyAlignment="1">
      <alignment horizontal="center" vertical="center" textRotation="90" wrapText="1"/>
    </xf>
    <xf numFmtId="0" fontId="19" fillId="2" borderId="37" xfId="4" applyFont="1" applyFill="1" applyBorder="1" applyAlignment="1">
      <alignment horizontal="center" vertical="center" textRotation="90" wrapText="1"/>
    </xf>
    <xf numFmtId="0" fontId="15" fillId="2" borderId="38" xfId="4" applyFont="1" applyFill="1" applyBorder="1" applyAlignment="1">
      <alignment horizontal="center" vertical="center" wrapText="1" shrinkToFit="1"/>
    </xf>
    <xf numFmtId="0" fontId="4" fillId="2" borderId="43" xfId="4" applyFont="1" applyFill="1" applyBorder="1" applyAlignment="1">
      <alignment horizontal="centerContinuous" vertical="center"/>
    </xf>
    <xf numFmtId="0" fontId="5" fillId="2" borderId="44" xfId="4" applyFont="1" applyFill="1" applyBorder="1" applyAlignment="1">
      <alignment horizontal="center" vertical="center"/>
    </xf>
    <xf numFmtId="3" fontId="5" fillId="2" borderId="44" xfId="4" applyNumberFormat="1" applyFont="1" applyFill="1" applyBorder="1" applyAlignment="1">
      <alignment horizontal="center" vertical="center"/>
    </xf>
    <xf numFmtId="0" fontId="17" fillId="2" borderId="45" xfId="4" applyFont="1" applyFill="1" applyBorder="1" applyAlignment="1">
      <alignment horizontal="center" vertical="center" wrapText="1" shrinkToFit="1"/>
    </xf>
    <xf numFmtId="169" fontId="18" fillId="0" borderId="47" xfId="4" applyNumberFormat="1" applyFont="1" applyBorder="1" applyAlignment="1">
      <alignment horizontal="center" vertical="center"/>
    </xf>
    <xf numFmtId="0" fontId="18" fillId="0" borderId="47" xfId="4" applyFont="1" applyBorder="1" applyAlignment="1">
      <alignment horizontal="center" vertical="center"/>
    </xf>
    <xf numFmtId="3" fontId="18" fillId="0" borderId="47" xfId="4" applyNumberFormat="1" applyFont="1" applyBorder="1" applyAlignment="1">
      <alignment horizontal="center" vertical="center"/>
    </xf>
    <xf numFmtId="169" fontId="18" fillId="0" borderId="49" xfId="4" applyNumberFormat="1" applyFont="1" applyBorder="1" applyAlignment="1">
      <alignment horizontal="center" vertical="center"/>
    </xf>
    <xf numFmtId="3" fontId="18" fillId="0" borderId="49" xfId="4" applyNumberFormat="1" applyFont="1" applyBorder="1" applyAlignment="1">
      <alignment horizontal="center" vertical="center"/>
    </xf>
    <xf numFmtId="0" fontId="18" fillId="0" borderId="49" xfId="4" applyFont="1" applyBorder="1" applyAlignment="1">
      <alignment horizontal="center" vertical="center"/>
    </xf>
    <xf numFmtId="0" fontId="9" fillId="0" borderId="46" xfId="4" applyFont="1" applyBorder="1" applyAlignment="1">
      <alignment horizontal="left" vertical="center"/>
    </xf>
    <xf numFmtId="170" fontId="9" fillId="0" borderId="48" xfId="4" applyNumberFormat="1" applyFont="1" applyBorder="1" applyAlignment="1">
      <alignment horizontal="center" vertical="center"/>
    </xf>
    <xf numFmtId="0" fontId="9" fillId="0" borderId="35" xfId="4" applyFont="1" applyBorder="1" applyAlignment="1">
      <alignment horizontal="left" vertical="center"/>
    </xf>
    <xf numFmtId="170" fontId="9" fillId="0" borderId="50" xfId="4" applyNumberFormat="1" applyFont="1" applyBorder="1" applyAlignment="1">
      <alignment horizontal="center" vertical="center"/>
    </xf>
    <xf numFmtId="0" fontId="21" fillId="0" borderId="0" xfId="4" applyFont="1" applyAlignment="1">
      <alignment horizontal="centerContinuous" vertical="center"/>
    </xf>
    <xf numFmtId="0" fontId="22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5" fillId="0" borderId="0" xfId="4" applyFont="1" applyAlignment="1">
      <alignment horizontal="centerContinuous" vertical="center"/>
    </xf>
    <xf numFmtId="0" fontId="26" fillId="0" borderId="0" xfId="4" applyFont="1" applyAlignment="1">
      <alignment horizontal="centerContinuous" vertical="center"/>
    </xf>
    <xf numFmtId="0" fontId="27" fillId="0" borderId="0" xfId="4" applyFont="1" applyAlignment="1">
      <alignment vertical="center"/>
    </xf>
    <xf numFmtId="0" fontId="28" fillId="5" borderId="0" xfId="4" applyFont="1" applyFill="1" applyAlignment="1">
      <alignment vertical="center"/>
    </xf>
    <xf numFmtId="171" fontId="29" fillId="0" borderId="0" xfId="10" applyNumberFormat="1" applyFont="1" applyFill="1" applyBorder="1" applyAlignment="1">
      <alignment vertical="center"/>
    </xf>
    <xf numFmtId="0" fontId="30" fillId="0" borderId="0" xfId="4" applyFont="1" applyAlignment="1">
      <alignment vertical="center"/>
    </xf>
    <xf numFmtId="0" fontId="30" fillId="5" borderId="0" xfId="4" applyFont="1" applyFill="1" applyAlignment="1">
      <alignment horizontal="centerContinuous" vertical="center"/>
    </xf>
    <xf numFmtId="0" fontId="31" fillId="0" borderId="0" xfId="4" applyFont="1" applyAlignment="1">
      <alignment horizontal="left" vertical="center"/>
    </xf>
    <xf numFmtId="0" fontId="28" fillId="0" borderId="0" xfId="4" applyFont="1" applyAlignment="1">
      <alignment horizontal="centerContinuous" vertical="center"/>
    </xf>
    <xf numFmtId="0" fontId="30" fillId="0" borderId="0" xfId="4" applyFont="1" applyAlignment="1">
      <alignment horizontal="centerContinuous" vertical="center"/>
    </xf>
    <xf numFmtId="0" fontId="31" fillId="0" borderId="0" xfId="4" applyFont="1" applyAlignment="1">
      <alignment horizontal="centerContinuous" vertical="center"/>
    </xf>
    <xf numFmtId="0" fontId="32" fillId="0" borderId="0" xfId="4" applyFont="1" applyAlignment="1">
      <alignment horizontal="centerContinuous" vertical="center"/>
    </xf>
    <xf numFmtId="0" fontId="4" fillId="2" borderId="39" xfId="4" applyFont="1" applyFill="1" applyBorder="1" applyAlignment="1">
      <alignment horizontal="center" vertical="center"/>
    </xf>
    <xf numFmtId="0" fontId="33" fillId="0" borderId="0" xfId="5" applyFont="1" applyAlignment="1">
      <alignment vertical="center"/>
    </xf>
    <xf numFmtId="0" fontId="5" fillId="2" borderId="39" xfId="4" applyFont="1" applyFill="1" applyBorder="1" applyAlignment="1">
      <alignment horizontal="center" vertical="center" wrapText="1" shrinkToFit="1"/>
    </xf>
    <xf numFmtId="0" fontId="34" fillId="5" borderId="0" xfId="5" applyFont="1" applyFill="1" applyAlignment="1">
      <alignment vertical="center"/>
    </xf>
    <xf numFmtId="164" fontId="6" fillId="6" borderId="39" xfId="5" applyNumberFormat="1" applyFont="1" applyFill="1" applyBorder="1" applyAlignment="1">
      <alignment horizontal="center" vertical="center" wrapText="1"/>
    </xf>
    <xf numFmtId="0" fontId="33" fillId="4" borderId="0" xfId="5" applyFont="1" applyFill="1" applyAlignment="1">
      <alignment horizontal="center" vertical="center" wrapText="1"/>
    </xf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37" fillId="5" borderId="0" xfId="4" applyFont="1" applyFill="1" applyAlignment="1">
      <alignment vertical="center"/>
    </xf>
    <xf numFmtId="171" fontId="38" fillId="0" borderId="0" xfId="11" applyNumberFormat="1" applyFont="1" applyFill="1" applyBorder="1" applyAlignment="1">
      <alignment horizontal="center" vertical="center"/>
    </xf>
    <xf numFmtId="42" fontId="38" fillId="0" borderId="0" xfId="12" applyFont="1" applyFill="1" applyBorder="1" applyAlignment="1">
      <alignment horizontal="center" vertical="center"/>
    </xf>
    <xf numFmtId="171" fontId="39" fillId="5" borderId="0" xfId="10" applyNumberFormat="1" applyFont="1" applyFill="1" applyAlignment="1">
      <alignment horizontal="center" vertical="center"/>
    </xf>
    <xf numFmtId="0" fontId="3" fillId="0" borderId="0" xfId="4" applyAlignment="1">
      <alignment vertical="center"/>
    </xf>
    <xf numFmtId="0" fontId="4" fillId="2" borderId="39" xfId="4" applyFont="1" applyFill="1" applyBorder="1" applyAlignment="1">
      <alignment horizontal="centerContinuous" vertical="center"/>
    </xf>
    <xf numFmtId="0" fontId="33" fillId="0" borderId="0" xfId="5" applyFont="1" applyAlignment="1">
      <alignment horizontal="left" vertical="center"/>
    </xf>
    <xf numFmtId="3" fontId="38" fillId="5" borderId="0" xfId="4" applyNumberFormat="1" applyFont="1" applyFill="1" applyAlignment="1">
      <alignment horizontal="center" vertical="center"/>
    </xf>
    <xf numFmtId="164" fontId="6" fillId="6" borderId="39" xfId="5" applyNumberFormat="1" applyFont="1" applyFill="1" applyBorder="1" applyAlignment="1">
      <alignment vertical="center" wrapText="1"/>
    </xf>
    <xf numFmtId="0" fontId="34" fillId="4" borderId="0" xfId="5" applyFont="1" applyFill="1" applyAlignment="1">
      <alignment vertical="center"/>
    </xf>
    <xf numFmtId="0" fontId="38" fillId="0" borderId="1" xfId="4" applyFont="1" applyBorder="1" applyAlignment="1">
      <alignment horizontal="center" vertical="center"/>
    </xf>
    <xf numFmtId="3" fontId="41" fillId="0" borderId="0" xfId="4" applyNumberFormat="1" applyFont="1" applyAlignment="1">
      <alignment horizontal="left" vertical="center"/>
    </xf>
    <xf numFmtId="170" fontId="20" fillId="0" borderId="34" xfId="4" applyNumberFormat="1" applyFont="1" applyBorder="1" applyAlignment="1">
      <alignment horizontal="center" vertical="center"/>
    </xf>
    <xf numFmtId="170" fontId="20" fillId="0" borderId="1" xfId="4" applyNumberFormat="1" applyFont="1" applyBorder="1" applyAlignment="1">
      <alignment horizontal="center" vertical="center"/>
    </xf>
    <xf numFmtId="0" fontId="42" fillId="7" borderId="0" xfId="4" applyFont="1" applyFill="1" applyAlignment="1">
      <alignment horizontal="center" vertical="center"/>
    </xf>
    <xf numFmtId="0" fontId="40" fillId="0" borderId="0" xfId="4" applyFont="1" applyAlignment="1">
      <alignment vertical="center"/>
    </xf>
    <xf numFmtId="170" fontId="20" fillId="0" borderId="0" xfId="4" applyNumberFormat="1" applyFont="1" applyAlignment="1">
      <alignment horizontal="center" vertical="center"/>
    </xf>
    <xf numFmtId="0" fontId="38" fillId="0" borderId="0" xfId="4" applyFont="1" applyAlignment="1">
      <alignment vertical="center"/>
    </xf>
    <xf numFmtId="0" fontId="43" fillId="0" borderId="0" xfId="4" applyFont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45" fillId="5" borderId="0" xfId="4" applyFont="1" applyFill="1" applyAlignment="1">
      <alignment vertical="center"/>
    </xf>
    <xf numFmtId="0" fontId="45" fillId="0" borderId="0" xfId="4" applyFont="1" applyAlignment="1">
      <alignment horizontal="center" vertical="center"/>
    </xf>
    <xf numFmtId="0" fontId="46" fillId="0" borderId="0" xfId="4" applyFont="1" applyAlignment="1">
      <alignment horizontal="center" vertical="center"/>
    </xf>
    <xf numFmtId="171" fontId="47" fillId="0" borderId="0" xfId="10" applyNumberFormat="1" applyFont="1" applyFill="1" applyAlignment="1">
      <alignment vertical="center"/>
    </xf>
    <xf numFmtId="0" fontId="22" fillId="0" borderId="0" xfId="4" applyFont="1" applyAlignment="1">
      <alignment vertical="center" wrapText="1"/>
    </xf>
    <xf numFmtId="0" fontId="22" fillId="0" borderId="0" xfId="4" applyFont="1" applyAlignment="1">
      <alignment horizontal="centerContinuous" vertical="center"/>
    </xf>
    <xf numFmtId="0" fontId="42" fillId="0" borderId="0" xfId="4" applyFont="1" applyAlignment="1">
      <alignment horizontal="left" vertical="center"/>
    </xf>
    <xf numFmtId="0" fontId="1" fillId="5" borderId="0" xfId="2" applyFill="1"/>
    <xf numFmtId="0" fontId="16" fillId="5" borderId="0" xfId="2" applyFont="1" applyFill="1"/>
    <xf numFmtId="0" fontId="24" fillId="5" borderId="0" xfId="14" applyFont="1" applyFill="1" applyAlignment="1">
      <alignment horizontal="center" vertical="center" wrapText="1"/>
    </xf>
    <xf numFmtId="0" fontId="48" fillId="5" borderId="0" xfId="14" applyFont="1" applyFill="1" applyAlignment="1">
      <alignment horizontal="center" vertical="center" wrapText="1"/>
    </xf>
    <xf numFmtId="0" fontId="49" fillId="5" borderId="0" xfId="14" applyFont="1" applyFill="1" applyAlignment="1">
      <alignment vertical="center"/>
    </xf>
    <xf numFmtId="0" fontId="50" fillId="5" borderId="0" xfId="14" applyFont="1" applyFill="1" applyAlignment="1">
      <alignment vertical="center"/>
    </xf>
    <xf numFmtId="0" fontId="4" fillId="2" borderId="39" xfId="14" applyFont="1" applyFill="1" applyBorder="1" applyAlignment="1">
      <alignment horizontal="center" vertical="center"/>
    </xf>
    <xf numFmtId="0" fontId="4" fillId="2" borderId="51" xfId="14" applyFont="1" applyFill="1" applyBorder="1" applyAlignment="1">
      <alignment horizontal="center" vertical="center"/>
    </xf>
    <xf numFmtId="0" fontId="4" fillId="2" borderId="52" xfId="14" applyFont="1" applyFill="1" applyBorder="1" applyAlignment="1">
      <alignment horizontal="center" vertical="center"/>
    </xf>
    <xf numFmtId="0" fontId="33" fillId="5" borderId="0" xfId="5" applyFont="1" applyFill="1" applyAlignment="1">
      <alignment horizontal="left" vertical="center"/>
    </xf>
    <xf numFmtId="0" fontId="33" fillId="4" borderId="39" xfId="5" applyFont="1" applyFill="1" applyBorder="1" applyAlignment="1">
      <alignment horizontal="center" vertical="center" wrapText="1"/>
    </xf>
    <xf numFmtId="171" fontId="16" fillId="5" borderId="0" xfId="11" applyNumberFormat="1" applyFont="1" applyFill="1"/>
    <xf numFmtId="170" fontId="20" fillId="5" borderId="34" xfId="14" applyNumberFormat="1" applyFont="1" applyFill="1" applyBorder="1" applyAlignment="1">
      <alignment horizontal="center" vertical="center"/>
    </xf>
    <xf numFmtId="9" fontId="20" fillId="5" borderId="34" xfId="13" applyFont="1" applyFill="1" applyBorder="1" applyAlignment="1">
      <alignment horizontal="center" vertical="center"/>
    </xf>
    <xf numFmtId="0" fontId="16" fillId="5" borderId="0" xfId="0" applyFont="1" applyFill="1"/>
    <xf numFmtId="0" fontId="42" fillId="0" borderId="0" xfId="4" applyFont="1" applyAlignment="1">
      <alignment vertical="center"/>
    </xf>
    <xf numFmtId="0" fontId="5" fillId="0" borderId="53" xfId="0" applyFont="1" applyBorder="1"/>
    <xf numFmtId="170" fontId="20" fillId="0" borderId="54" xfId="14" applyNumberFormat="1" applyFont="1" applyBorder="1" applyAlignment="1">
      <alignment horizontal="left" vertical="center"/>
    </xf>
    <xf numFmtId="170" fontId="20" fillId="0" borderId="53" xfId="14" applyNumberFormat="1" applyFont="1" applyBorder="1" applyAlignment="1">
      <alignment horizontal="left" vertical="center"/>
    </xf>
    <xf numFmtId="0" fontId="38" fillId="0" borderId="0" xfId="4" applyFont="1" applyAlignment="1">
      <alignment horizontal="center" vertical="center"/>
    </xf>
    <xf numFmtId="9" fontId="20" fillId="0" borderId="0" xfId="13" applyFont="1" applyBorder="1" applyAlignment="1">
      <alignment horizontal="center" vertical="center"/>
    </xf>
    <xf numFmtId="0" fontId="40" fillId="0" borderId="34" xfId="4" applyFont="1" applyBorder="1" applyAlignment="1">
      <alignment vertical="center"/>
    </xf>
    <xf numFmtId="170" fontId="20" fillId="8" borderId="1" xfId="4" applyNumberFormat="1" applyFont="1" applyFill="1" applyBorder="1" applyAlignment="1">
      <alignment horizontal="center" vertical="center"/>
    </xf>
    <xf numFmtId="9" fontId="20" fillId="8" borderId="1" xfId="13" applyFont="1" applyFill="1" applyBorder="1" applyAlignment="1">
      <alignment horizontal="center" vertical="center"/>
    </xf>
    <xf numFmtId="0" fontId="18" fillId="0" borderId="55" xfId="4" applyFont="1" applyBorder="1" applyAlignment="1">
      <alignment horizontal="center" vertical="center"/>
    </xf>
    <xf numFmtId="0" fontId="18" fillId="0" borderId="56" xfId="4" applyFont="1" applyBorder="1" applyAlignment="1">
      <alignment horizontal="center" vertical="center"/>
    </xf>
    <xf numFmtId="0" fontId="4" fillId="2" borderId="57" xfId="4" applyFont="1" applyFill="1" applyBorder="1" applyAlignment="1">
      <alignment horizontal="centerContinuous" vertical="center"/>
    </xf>
    <xf numFmtId="0" fontId="9" fillId="0" borderId="58" xfId="4" applyFont="1" applyBorder="1" applyAlignment="1">
      <alignment horizontal="left" vertical="center"/>
    </xf>
    <xf numFmtId="0" fontId="0" fillId="0" borderId="59" xfId="0" applyBorder="1"/>
    <xf numFmtId="0" fontId="4" fillId="2" borderId="60" xfId="4" applyFont="1" applyFill="1" applyBorder="1" applyAlignment="1">
      <alignment horizontal="centerContinuous" vertical="center"/>
    </xf>
    <xf numFmtId="0" fontId="9" fillId="0" borderId="62" xfId="4" applyFont="1" applyBorder="1" applyAlignment="1">
      <alignment horizontal="left" vertical="center"/>
    </xf>
    <xf numFmtId="0" fontId="9" fillId="0" borderId="63" xfId="4" applyFont="1" applyBorder="1" applyAlignment="1">
      <alignment horizontal="left" vertical="center"/>
    </xf>
    <xf numFmtId="0" fontId="4" fillId="2" borderId="64" xfId="4" applyFont="1" applyFill="1" applyBorder="1" applyAlignment="1">
      <alignment horizontal="centerContinuous" vertical="center"/>
    </xf>
    <xf numFmtId="0" fontId="9" fillId="0" borderId="65" xfId="4" applyFont="1" applyBorder="1" applyAlignment="1">
      <alignment horizontal="left" vertical="center"/>
    </xf>
    <xf numFmtId="0" fontId="9" fillId="0" borderId="0" xfId="4" applyFont="1" applyAlignment="1">
      <alignment horizontal="left" vertical="center"/>
    </xf>
    <xf numFmtId="169" fontId="18" fillId="0" borderId="0" xfId="4" applyNumberFormat="1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3" fontId="18" fillId="0" borderId="0" xfId="4" applyNumberFormat="1" applyFont="1" applyAlignment="1">
      <alignment horizontal="center" vertical="center"/>
    </xf>
    <xf numFmtId="170" fontId="9" fillId="0" borderId="0" xfId="4" applyNumberFormat="1" applyFont="1" applyAlignment="1">
      <alignment horizontal="center" vertical="center"/>
    </xf>
    <xf numFmtId="169" fontId="18" fillId="0" borderId="66" xfId="4" applyNumberFormat="1" applyFont="1" applyBorder="1" applyAlignment="1">
      <alignment horizontal="center" vertical="center"/>
    </xf>
    <xf numFmtId="0" fontId="18" fillId="0" borderId="66" xfId="4" applyFont="1" applyBorder="1" applyAlignment="1">
      <alignment horizontal="center" vertical="center"/>
    </xf>
    <xf numFmtId="3" fontId="18" fillId="0" borderId="66" xfId="4" applyNumberFormat="1" applyFont="1" applyBorder="1" applyAlignment="1">
      <alignment horizontal="center" vertical="center"/>
    </xf>
    <xf numFmtId="170" fontId="9" fillId="0" borderId="67" xfId="4" applyNumberFormat="1" applyFont="1" applyBorder="1" applyAlignment="1">
      <alignment horizontal="center" vertical="center"/>
    </xf>
    <xf numFmtId="170" fontId="20" fillId="8" borderId="0" xfId="4" applyNumberFormat="1" applyFont="1" applyFill="1" applyAlignment="1">
      <alignment horizontal="center" vertical="center"/>
    </xf>
    <xf numFmtId="9" fontId="20" fillId="8" borderId="0" xfId="13" applyFont="1" applyFill="1" applyBorder="1" applyAlignment="1">
      <alignment horizontal="center" vertical="center"/>
    </xf>
    <xf numFmtId="170" fontId="3" fillId="0" borderId="0" xfId="4" applyNumberFormat="1" applyAlignment="1">
      <alignment vertical="center"/>
    </xf>
    <xf numFmtId="0" fontId="9" fillId="0" borderId="68" xfId="4" applyFont="1" applyBorder="1" applyAlignment="1">
      <alignment horizontal="left" vertical="center"/>
    </xf>
    <xf numFmtId="169" fontId="18" fillId="0" borderId="69" xfId="4" applyNumberFormat="1" applyFont="1" applyBorder="1" applyAlignment="1">
      <alignment horizontal="center" vertical="center"/>
    </xf>
    <xf numFmtId="0" fontId="18" fillId="0" borderId="69" xfId="4" applyFont="1" applyBorder="1" applyAlignment="1">
      <alignment horizontal="center" vertical="center"/>
    </xf>
    <xf numFmtId="3" fontId="18" fillId="0" borderId="69" xfId="4" applyNumberFormat="1" applyFont="1" applyBorder="1" applyAlignment="1">
      <alignment horizontal="center" vertical="center"/>
    </xf>
    <xf numFmtId="170" fontId="9" fillId="0" borderId="70" xfId="4" applyNumberFormat="1" applyFont="1" applyBorder="1" applyAlignment="1">
      <alignment horizontal="center" vertical="center"/>
    </xf>
    <xf numFmtId="0" fontId="9" fillId="0" borderId="71" xfId="4" applyFont="1" applyBorder="1" applyAlignment="1">
      <alignment horizontal="left" vertical="center"/>
    </xf>
    <xf numFmtId="3" fontId="38" fillId="5" borderId="72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4" applyFont="1" applyAlignment="1">
      <alignment horizontal="centerContinuous" vertical="center"/>
    </xf>
    <xf numFmtId="0" fontId="5" fillId="0" borderId="66" xfId="4" applyFont="1" applyBorder="1" applyAlignment="1">
      <alignment horizontal="center" vertical="center"/>
    </xf>
    <xf numFmtId="3" fontId="5" fillId="0" borderId="66" xfId="4" applyNumberFormat="1" applyFont="1" applyBorder="1" applyAlignment="1">
      <alignment horizontal="center" vertical="center"/>
    </xf>
    <xf numFmtId="0" fontId="17" fillId="0" borderId="67" xfId="4" applyFont="1" applyBorder="1" applyAlignment="1">
      <alignment horizontal="center" vertical="center" wrapText="1" shrinkToFit="1"/>
    </xf>
    <xf numFmtId="0" fontId="4" fillId="2" borderId="73" xfId="4" applyFont="1" applyFill="1" applyBorder="1" applyAlignment="1">
      <alignment horizontal="centerContinuous" vertical="center"/>
    </xf>
    <xf numFmtId="169" fontId="18" fillId="0" borderId="55" xfId="4" applyNumberFormat="1" applyFont="1" applyBorder="1" applyAlignment="1">
      <alignment horizontal="center" vertical="center"/>
    </xf>
    <xf numFmtId="3" fontId="18" fillId="0" borderId="55" xfId="4" applyNumberFormat="1" applyFont="1" applyBorder="1" applyAlignment="1">
      <alignment horizontal="center" vertical="center"/>
    </xf>
    <xf numFmtId="169" fontId="18" fillId="0" borderId="56" xfId="4" applyNumberFormat="1" applyFont="1" applyBorder="1" applyAlignment="1">
      <alignment horizontal="center" vertical="center"/>
    </xf>
    <xf numFmtId="3" fontId="18" fillId="0" borderId="56" xfId="4" applyNumberFormat="1" applyFont="1" applyBorder="1" applyAlignment="1">
      <alignment horizontal="center" vertical="center"/>
    </xf>
    <xf numFmtId="0" fontId="9" fillId="0" borderId="74" xfId="4" applyFont="1" applyBorder="1" applyAlignment="1">
      <alignment horizontal="left" vertical="center"/>
    </xf>
    <xf numFmtId="0" fontId="18" fillId="0" borderId="75" xfId="4" applyFont="1" applyBorder="1" applyAlignment="1">
      <alignment horizontal="center" vertical="center"/>
    </xf>
    <xf numFmtId="3" fontId="18" fillId="0" borderId="75" xfId="4" applyNumberFormat="1" applyFont="1" applyBorder="1" applyAlignment="1">
      <alignment horizontal="center" vertical="center"/>
    </xf>
    <xf numFmtId="0" fontId="18" fillId="0" borderId="76" xfId="4" applyFont="1" applyBorder="1" applyAlignment="1">
      <alignment horizontal="center" vertical="center"/>
    </xf>
    <xf numFmtId="170" fontId="9" fillId="0" borderId="77" xfId="4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4" fillId="0" borderId="0" xfId="9" applyFont="1" applyAlignment="1">
      <alignment horizontal="center" vertical="center" wrapText="1"/>
    </xf>
    <xf numFmtId="0" fontId="33" fillId="4" borderId="0" xfId="5" applyFont="1" applyFill="1" applyAlignment="1">
      <alignment horizontal="center" vertical="center" wrapText="1"/>
    </xf>
    <xf numFmtId="0" fontId="50" fillId="5" borderId="0" xfId="14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4" borderId="5" xfId="5" applyFont="1" applyFill="1" applyBorder="1" applyAlignment="1">
      <alignment horizontal="center" vertical="center" wrapText="1"/>
    </xf>
    <xf numFmtId="0" fontId="7" fillId="4" borderId="6" xfId="5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0" fontId="5" fillId="2" borderId="19" xfId="4" applyFont="1" applyFill="1" applyBorder="1" applyAlignment="1">
      <alignment horizontal="center" vertical="center" wrapText="1" shrinkToFit="1"/>
    </xf>
    <xf numFmtId="0" fontId="5" fillId="2" borderId="22" xfId="4" applyFont="1" applyFill="1" applyBorder="1" applyAlignment="1">
      <alignment horizontal="center" vertical="center" wrapText="1" shrinkToFit="1"/>
    </xf>
    <xf numFmtId="164" fontId="6" fillId="3" borderId="21" xfId="5" applyNumberFormat="1" applyFont="1" applyFill="1" applyBorder="1" applyAlignment="1">
      <alignment horizontal="center" vertical="center" wrapText="1"/>
    </xf>
    <xf numFmtId="164" fontId="6" fillId="3" borderId="24" xfId="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4" borderId="21" xfId="5" applyFont="1" applyFill="1" applyBorder="1" applyAlignment="1">
      <alignment horizontal="center" vertical="center" wrapText="1"/>
    </xf>
    <xf numFmtId="0" fontId="7" fillId="4" borderId="24" xfId="5" applyFont="1" applyFill="1" applyBorder="1" applyAlignment="1">
      <alignment horizontal="center" vertical="center" wrapText="1"/>
    </xf>
    <xf numFmtId="0" fontId="7" fillId="4" borderId="20" xfId="5" applyFont="1" applyFill="1" applyBorder="1" applyAlignment="1">
      <alignment horizontal="center" vertical="center" wrapText="1"/>
    </xf>
    <xf numFmtId="0" fontId="7" fillId="4" borderId="23" xfId="5" applyFont="1" applyFill="1" applyBorder="1" applyAlignment="1">
      <alignment horizontal="center" vertical="center" wrapText="1"/>
    </xf>
    <xf numFmtId="0" fontId="7" fillId="4" borderId="19" xfId="5" applyFont="1" applyFill="1" applyBorder="1" applyAlignment="1">
      <alignment horizontal="center" vertical="center" wrapText="1"/>
    </xf>
    <xf numFmtId="0" fontId="7" fillId="4" borderId="22" xfId="5" applyFont="1" applyFill="1" applyBorder="1" applyAlignment="1">
      <alignment horizontal="center" vertical="center" wrapText="1"/>
    </xf>
    <xf numFmtId="0" fontId="38" fillId="0" borderId="0" xfId="4" applyFont="1" applyBorder="1" applyAlignment="1">
      <alignment horizontal="center" vertical="center"/>
    </xf>
    <xf numFmtId="0" fontId="40" fillId="0" borderId="0" xfId="4" applyFont="1" applyBorder="1" applyAlignment="1">
      <alignment vertical="center"/>
    </xf>
    <xf numFmtId="170" fontId="20" fillId="0" borderId="0" xfId="4" applyNumberFormat="1" applyFont="1" applyBorder="1" applyAlignment="1">
      <alignment horizontal="center" vertical="center"/>
    </xf>
    <xf numFmtId="0" fontId="9" fillId="0" borderId="78" xfId="4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79" xfId="4" applyFont="1" applyBorder="1" applyAlignment="1">
      <alignment horizontal="left" vertical="center"/>
    </xf>
    <xf numFmtId="0" fontId="9" fillId="0" borderId="80" xfId="4" applyFont="1" applyBorder="1" applyAlignment="1">
      <alignment horizontal="left" vertical="center"/>
    </xf>
    <xf numFmtId="169" fontId="18" fillId="0" borderId="75" xfId="4" applyNumberFormat="1" applyFont="1" applyBorder="1" applyAlignment="1">
      <alignment horizontal="center" vertical="center"/>
    </xf>
    <xf numFmtId="169" fontId="18" fillId="0" borderId="0" xfId="4" applyNumberFormat="1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3" fontId="18" fillId="0" borderId="0" xfId="4" applyNumberFormat="1" applyFont="1" applyBorder="1" applyAlignment="1">
      <alignment horizontal="center" vertical="center"/>
    </xf>
    <xf numFmtId="0" fontId="5" fillId="2" borderId="81" xfId="4" applyFont="1" applyFill="1" applyBorder="1" applyAlignment="1">
      <alignment horizontal="center" vertical="center"/>
    </xf>
    <xf numFmtId="3" fontId="5" fillId="2" borderId="81" xfId="4" applyNumberFormat="1" applyFont="1" applyFill="1" applyBorder="1" applyAlignment="1">
      <alignment horizontal="center" vertical="center"/>
    </xf>
    <xf numFmtId="0" fontId="17" fillId="2" borderId="82" xfId="4" applyFont="1" applyFill="1" applyBorder="1" applyAlignment="1">
      <alignment horizontal="center" vertical="center" wrapText="1" shrinkToFit="1"/>
    </xf>
    <xf numFmtId="0" fontId="9" fillId="0" borderId="43" xfId="4" applyFont="1" applyBorder="1" applyAlignment="1">
      <alignment horizontal="left" vertical="center"/>
    </xf>
    <xf numFmtId="169" fontId="18" fillId="0" borderId="44" xfId="4" applyNumberFormat="1" applyFont="1" applyBorder="1" applyAlignment="1">
      <alignment horizontal="center" vertical="center"/>
    </xf>
    <xf numFmtId="0" fontId="18" fillId="0" borderId="44" xfId="4" applyFont="1" applyBorder="1" applyAlignment="1">
      <alignment horizontal="center" vertical="center"/>
    </xf>
    <xf numFmtId="3" fontId="18" fillId="0" borderId="44" xfId="4" applyNumberFormat="1" applyFont="1" applyBorder="1" applyAlignment="1">
      <alignment horizontal="center" vertical="center"/>
    </xf>
    <xf numFmtId="170" fontId="9" fillId="0" borderId="45" xfId="4" applyNumberFormat="1" applyFont="1" applyBorder="1" applyAlignment="1">
      <alignment horizontal="center" vertical="center"/>
    </xf>
    <xf numFmtId="170" fontId="9" fillId="0" borderId="83" xfId="4" applyNumberFormat="1" applyFont="1" applyBorder="1" applyAlignment="1">
      <alignment horizontal="center" vertical="center"/>
    </xf>
  </cellXfs>
  <cellStyles count="15">
    <cellStyle name="Millares [0]" xfId="8" builtinId="6"/>
    <cellStyle name="Millares 10 10" xfId="11" xr:uid="{91359C9F-B032-4D6B-A82B-CA4CC721F149}"/>
    <cellStyle name="Millares 2" xfId="10" xr:uid="{A7BB3613-DEF5-4499-B31B-F62F3C60D4C6}"/>
    <cellStyle name="Millares 3" xfId="3" xr:uid="{C05B5531-77B8-4FC5-970A-FDDB82D4D3F0}"/>
    <cellStyle name="Moneda [0] 2" xfId="12" xr:uid="{6C86074A-C0AF-44C4-A096-465A7708A3FF}"/>
    <cellStyle name="Moneda 2" xfId="6" xr:uid="{F9FAC95F-DDA3-49EF-A390-EF01EF4C91DE}"/>
    <cellStyle name="Normal" xfId="0" builtinId="0"/>
    <cellStyle name="Normal 2 10" xfId="14" xr:uid="{E3EE213E-8F40-4AF9-B7CC-A77CF9806800}"/>
    <cellStyle name="Normal 2 2" xfId="9" xr:uid="{84614B72-0CD6-41AC-84F1-B643F0B64CAD}"/>
    <cellStyle name="Normal 241" xfId="7" xr:uid="{2A44110C-33F5-4D60-8298-EE83A6697594}"/>
    <cellStyle name="Normal 4" xfId="2" xr:uid="{FF5BCE25-EA2F-4B8F-83A5-EB6F7014C673}"/>
    <cellStyle name="Normal 7" xfId="4" xr:uid="{9F58AE23-C8D3-4895-9786-4CDD42E3718E}"/>
    <cellStyle name="Normal_Libro2" xfId="5" xr:uid="{E6498A4D-F8B9-4B4A-998C-4089CF5495AF}"/>
    <cellStyle name="Porcentaje" xfId="1" builtinId="5"/>
    <cellStyle name="Porcentaje 2" xfId="13" xr:uid="{A840D7BF-170A-4184-931E-BF91A23A98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1</xdr:col>
      <xdr:colOff>2475547</xdr:colOff>
      <xdr:row>4</xdr:row>
      <xdr:rowOff>55880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7BABF-73E7-47BD-897D-8D7F72A78E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8" t="35835" r="16516" b="37229"/>
        <a:stretch/>
      </xdr:blipFill>
      <xdr:spPr>
        <a:xfrm>
          <a:off x="161925" y="276225"/>
          <a:ext cx="3238908" cy="7302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0</xdr:row>
      <xdr:rowOff>76200</xdr:rowOff>
    </xdr:from>
    <xdr:to>
      <xdr:col>16</xdr:col>
      <xdr:colOff>207645</xdr:colOff>
      <xdr:row>5</xdr:row>
      <xdr:rowOff>135678</xdr:rowOff>
    </xdr:to>
    <xdr:pic>
      <xdr:nvPicPr>
        <xdr:cNvPr id="3" name="6 Imagen" descr="LOGO AG 02.jpg">
          <a:extLst>
            <a:ext uri="{FF2B5EF4-FFF2-40B4-BE49-F238E27FC236}">
              <a16:creationId xmlns:a16="http://schemas.microsoft.com/office/drawing/2014/main" id="{DE253034-74EC-4F71-8F4C-FDDAC808D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95589" y="76200"/>
          <a:ext cx="1741715" cy="1173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589915</xdr:colOff>
      <xdr:row>2</xdr:row>
      <xdr:rowOff>325859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E207747-14E1-4206-802E-B496A35FF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0" y="10584"/>
          <a:ext cx="1660525" cy="117824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127001</xdr:colOff>
      <xdr:row>0</xdr:row>
      <xdr:rowOff>455084</xdr:rowOff>
    </xdr:from>
    <xdr:to>
      <xdr:col>3</xdr:col>
      <xdr:colOff>17766</xdr:colOff>
      <xdr:row>2</xdr:row>
      <xdr:rowOff>321311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70EE76-2321-465F-894D-C14054E5E2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8" t="35835" r="16516" b="37229"/>
        <a:stretch/>
      </xdr:blipFill>
      <xdr:spPr>
        <a:xfrm>
          <a:off x="127001" y="455084"/>
          <a:ext cx="3238908" cy="730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74084</xdr:colOff>
      <xdr:row>0</xdr:row>
      <xdr:rowOff>95250</xdr:rowOff>
    </xdr:from>
    <xdr:to>
      <xdr:col>10</xdr:col>
      <xdr:colOff>584125</xdr:colOff>
      <xdr:row>4</xdr:row>
      <xdr:rowOff>20109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DBE903D-59AB-4AC7-80F7-DA9B052B9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0784" y="95250"/>
          <a:ext cx="1263786" cy="1010709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212804</xdr:rowOff>
    </xdr:from>
    <xdr:to>
      <xdr:col>3</xdr:col>
      <xdr:colOff>18416</xdr:colOff>
      <xdr:row>3</xdr:row>
      <xdr:rowOff>55986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44DDF2-9CFF-4832-83E3-FAA679E91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417" y="477387"/>
          <a:ext cx="1862667" cy="417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</xdr:colOff>
      <xdr:row>1</xdr:row>
      <xdr:rowOff>0</xdr:rowOff>
    </xdr:from>
    <xdr:to>
      <xdr:col>11</xdr:col>
      <xdr:colOff>716459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9235F3-E041-436C-A0B0-1656D08E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190500"/>
          <a:ext cx="3945435" cy="77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전문품의"/>
      <sheetName val="계실5-1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MX628EX"/>
      <sheetName val="95MAKER"/>
      <sheetName val="cost"/>
      <sheetName val="BOOK1"/>
      <sheetName val="전산품의"/>
      <sheetName val="★작성양식"/>
      <sheetName val="설명"/>
      <sheetName val="Sheet5"/>
      <sheetName val="9-1차이내역"/>
      <sheetName val="____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재료율"/>
      <sheetName val="gvl"/>
      <sheetName val="간이연락"/>
      <sheetName val="B-III"/>
      <sheetName val="#REF"/>
      <sheetName val="가격표"/>
      <sheetName val="예산계획"/>
      <sheetName val="Vehicles"/>
      <sheetName val="시실누(모) "/>
      <sheetName val="현우실적"/>
      <sheetName val="1xls"/>
      <sheetName val="HP1AMLIST"/>
      <sheetName val="Car Costs"/>
      <sheetName val="TDL"/>
      <sheetName val="A-LINE"/>
      <sheetName val="실적(Q11)"/>
      <sheetName val="예산(Q11)"/>
      <sheetName val="rating"/>
      <sheetName val="경쟁실분"/>
      <sheetName val="4WD 2.0CRDI136 Comfort"/>
      <sheetName val="2WD 2.0CRDI136 Comfort"/>
      <sheetName val="2wd 2.0 classic"/>
      <sheetName val="전체현황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외주현황.wq1"/>
      <sheetName val="A-A"/>
      <sheetName val="●목차"/>
      <sheetName val="●현황"/>
      <sheetName val="0000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원본1"/>
      <sheetName val="급여"/>
      <sheetName val="마북 손익분석(CATIA)"/>
      <sheetName val="COMPAQ-LIST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Timesheet"/>
      <sheetName val="경상"/>
      <sheetName val="투자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  <sheetName val="CAUDIT"/>
      <sheetName val="기안"/>
      <sheetName val="#REF!"/>
      <sheetName val="Claim이력_내수내자"/>
      <sheetName val="작업명"/>
      <sheetName val="BP Rates"/>
      <sheetName val="PILOT품"/>
      <sheetName val="M96현황-동아"/>
      <sheetName val="품의양"/>
      <sheetName val="MCT6"/>
      <sheetName val="내역서"/>
      <sheetName val="TEAM하반기 계획 (2)"/>
      <sheetName val="EQﾏ､HQﾏ-GA18DE"/>
      <sheetName val="시산표"/>
      <sheetName val="2월급여"/>
      <sheetName val="5월상여"/>
      <sheetName val="1-5-2"/>
      <sheetName val="원재료출고수량"/>
      <sheetName val="차종별"/>
      <sheetName val="차량(구)"/>
      <sheetName val="PL"/>
      <sheetName val="BRAKE"/>
      <sheetName val="969910( R)"/>
      <sheetName val="차수"/>
      <sheetName val="BM_NEW2"/>
      <sheetName val="군산공장추가구매"/>
      <sheetName val="Sheet2"/>
      <sheetName val="수출가격"/>
      <sheetName val="FO원단위"/>
      <sheetName val="금형품의서"/>
      <sheetName val="BP_Rates"/>
      <sheetName val="평가기준"/>
      <sheetName val="712"/>
      <sheetName val="A-100전제"/>
      <sheetName val="시설투자"/>
      <sheetName val="첨부1"/>
      <sheetName val="96원가"/>
      <sheetName val="진행 DATA (2)"/>
      <sheetName val="GK차체EO-CUT전"/>
      <sheetName val="계산program"/>
      <sheetName val="이력"/>
      <sheetName val="세부추진"/>
      <sheetName val="주행"/>
      <sheetName val="사양서표지"/>
      <sheetName val="부문손익"/>
      <sheetName val="MIJIBI"/>
      <sheetName val="MC&amp;다변화"/>
      <sheetName val="첨부5"/>
      <sheetName val="5.WIRE적용LIST"/>
      <sheetName val="MAIN"/>
      <sheetName val="ENG"/>
      <sheetName val="CONT"/>
      <sheetName val="수주단가"/>
      <sheetName val="카메라"/>
      <sheetName val="표지★"/>
      <sheetName val="BASE"/>
      <sheetName val="계산DATA입력"/>
      <sheetName val="SOURCE"/>
      <sheetName val="SUB"/>
      <sheetName val="PAKAGE4362"/>
      <sheetName val="세목별"/>
      <sheetName val="PP%계산"/>
      <sheetName val="원본"/>
      <sheetName val="JT3.0견적-구1"/>
      <sheetName val="PPV"/>
      <sheetName val="Total"/>
      <sheetName val="SPT"/>
      <sheetName val="대외공묘"/>
      <sheetName val="I9176"/>
      <sheetName val="1차견적2차국산화비교"/>
      <sheetName val="6월추가불출"/>
      <sheetName val="96연구소인건비"/>
      <sheetName val="97계획(96.11"/>
      <sheetName val="1.변경범위"/>
      <sheetName val="투자-국내2"/>
      <sheetName val="B"/>
      <sheetName val="ROUTES"/>
      <sheetName val="石油類"/>
      <sheetName val="문서처리전"/>
      <sheetName val="58731-M2001(2)"/>
      <sheetName val="CF갑지"/>
      <sheetName val="XD4DR"/>
      <sheetName val="외주현황_wq11"/>
      <sheetName val="실DATA_1"/>
      <sheetName val="list_price1"/>
      <sheetName val="1"/>
      <sheetName val="2-2. 구체자재 직도보급현황"/>
      <sheetName val="1.Plan Summary"/>
      <sheetName val="Master"/>
      <sheetName val="참고"/>
      <sheetName val="118.세금과공과"/>
      <sheetName val="108.수선비"/>
      <sheetName val="61 210 289"/>
      <sheetName val="Macro3"/>
      <sheetName val="국가DATA"/>
      <sheetName val="W-현원가"/>
      <sheetName val="생산계획(참조)"/>
      <sheetName val="比모듈조립비"/>
      <sheetName val="세금코드"/>
      <sheetName val="지급조건"/>
      <sheetName val="見積書"/>
      <sheetName val="資料"/>
      <sheetName val="경영현황"/>
      <sheetName val="FACTOR"/>
      <sheetName val="75114-8D000"/>
      <sheetName val="LJM"/>
      <sheetName val="ss"/>
      <sheetName val="#5"/>
      <sheetName val="낙찰가비교"/>
      <sheetName val="신규DEP"/>
      <sheetName val="Summary"/>
      <sheetName val="퇴충수정"/>
      <sheetName val="MPL 技連"/>
      <sheetName val="342E BLOCK"/>
      <sheetName val="RADout_BIC水流量10L_min (水温低下)"/>
      <sheetName val="基本情報"/>
      <sheetName val="리오비용"/>
      <sheetName val="상용보강"/>
      <sheetName val="원단위 1계 2계"/>
      <sheetName val="제조원가"/>
      <sheetName val="재고대수"/>
      <sheetName val="영비"/>
      <sheetName val="Hoja2"/>
      <sheetName val="항목(1)"/>
      <sheetName val="주요재료비(원본)"/>
      <sheetName val="二.POSITION.XLS"/>
      <sheetName val="기초자료_1차"/>
      <sheetName val="기초자료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  <sheetName val="차수"/>
      <sheetName val="수불5-2"/>
      <sheetName val="TUAS"/>
      <sheetName val="청산공사"/>
      <sheetName val="Category"/>
      <sheetName val="가동_x005f_x0002_?"/>
      <sheetName val="1.목표종합"/>
      <sheetName val="Settings"/>
      <sheetName val="만기"/>
      <sheetName val="Sheet3"/>
      <sheetName val="사진_x0008_시험실)"/>
      <sheetName val="8.원단위(원부,전력,LNS)"/>
      <sheetName val="00'미수"/>
      <sheetName val="5월17일"/>
      <sheetName val="UNIT"/>
      <sheetName val="주간기성"/>
      <sheetName val="영업2"/>
      <sheetName val="OD5000"/>
      <sheetName val="HISTORICAL"/>
      <sheetName val="FORECASTING"/>
      <sheetName val="IS-Mkt"/>
      <sheetName val="팀포상 반영 실적 Raw data(양식)"/>
      <sheetName val="종합"/>
      <sheetName val="数据"/>
      <sheetName val="A-A"/>
      <sheetName val="본부별팀별9911"/>
      <sheetName val="626TD(COLOR)"/>
      <sheetName val="BRAKE"/>
      <sheetName val="경영재무 (입력)"/>
      <sheetName val="생산현황 (입력)"/>
      <sheetName val="연구개발 (입력)"/>
      <sheetName val="일반현황 (입력)"/>
      <sheetName val="품질관리 (입력)"/>
      <sheetName val="SIMK"/>
      <sheetName val="Cond"/>
      <sheetName val="열간단조자동원가계산서"/>
      <sheetName val="이름"/>
      <sheetName val="B"/>
      <sheetName val="T진도"/>
      <sheetName val="比모듈조립비"/>
      <sheetName val="TITLE"/>
      <sheetName val="2014公司对比"/>
      <sheetName val="MATIZ"/>
      <sheetName val="Histogram"/>
      <sheetName val="analysis"/>
      <sheetName val="총"/>
      <sheetName val="윤영환"/>
      <sheetName val="외주현황.wq1"/>
      <sheetName val="LM 650b"/>
      <sheetName val="A0006538G"/>
      <sheetName val="100% and 25%~75% (2012~2017)"/>
      <sheetName val=" DN8 HEV LED모듈_투자비리스트_통합.xlsx"/>
      <sheetName val="기술제휴"/>
      <sheetName val="RM"/>
      <sheetName val="1)Code"/>
      <sheetName val="서울정비"/>
      <sheetName val="EXP-COST"/>
      <sheetName val="TOTAL LIST"/>
      <sheetName val="Price Range"/>
      <sheetName val="J150 승인진도관리 LIST"/>
      <sheetName val="MH_생산"/>
      <sheetName val="투자-국내2"/>
      <sheetName val="10월작업불량"/>
      <sheetName val="계정"/>
      <sheetName val="Macro1"/>
      <sheetName val="Z41,Z42 이외total"/>
      <sheetName val="series pricing"/>
      <sheetName val="WORK-SHEET"/>
      <sheetName val=" SR3차원단위 (3)"/>
      <sheetName val="CSM with CKD"/>
      <sheetName val="2_대외공문3"/>
      <sheetName val="Summary"/>
      <sheetName val="2010~2014計劃"/>
      <sheetName val="계산DATA입력"/>
      <sheetName val="계산정보"/>
      <sheetName val="SOURCE"/>
      <sheetName val="공수"/>
      <sheetName val="PN_ORDER"/>
      <sheetName val="▣ SEAT ASSY"/>
      <sheetName val="Summ"/>
      <sheetName val="ST"/>
      <sheetName val="2.´ë_Ü°o1®"/>
      <sheetName val="Flow"/>
      <sheetName val="Video TV Nal Escenario 1"/>
      <sheetName val="Video TV Nal Escenario 2"/>
      <sheetName val="Video TV Cable (ESC 1 Tradi)"/>
      <sheetName val="Video TV Cable (ESC 2 Aus+Trad)"/>
      <sheetName val="DIGITAL Escenario 1"/>
      <sheetName val="DIGITAL Escenario 2"/>
      <sheetName val="OOH Paraderos Escenario 1"/>
      <sheetName val="OOH Otros Escenario 1"/>
      <sheetName val="OOH Paraderos Escenario 2"/>
      <sheetName val="OOH Otros Escenario 2"/>
      <sheetName val="Video Pantallas DOOH"/>
      <sheetName val="Video Cine"/>
      <sheetName val="Publishing Prensa"/>
      <sheetName val="Publishing Revistas"/>
      <sheetName val="Audio off Line"/>
      <sheetName val="Publishing Digital"/>
      <sheetName val="Audio Digital"/>
      <sheetName val="Video Digital"/>
      <sheetName val="Unid. Espec. OnLine"/>
      <sheetName val="Unid. Espec. BTL"/>
      <sheetName val="Bitácora de Cambios"/>
      <sheetName val="Print Mail Aprobacion cliente"/>
      <sheetName val="Imagen Corporativa"/>
      <sheetName val="Listas Desplegables"/>
      <sheetName val="sundry"/>
      <sheetName val="BP2000 Month"/>
      <sheetName val="ECU_BOM"/>
      <sheetName val="OLDMAP"/>
      <sheetName val="H1-1"/>
      <sheetName val="90% PRST Worksheet"/>
      <sheetName val="X3ITEM(담당자별)"/>
      <sheetName val="비교원RD-S"/>
      <sheetName val="OEM 이의제기 종합"/>
      <sheetName val="체재비"/>
      <sheetName val="대전"/>
      <sheetName val="합계"/>
      <sheetName val="HP1AMLIST"/>
      <sheetName val="EA0M"/>
      <sheetName val="검기갑지"/>
      <sheetName val="교육계획"/>
      <sheetName val="A"/>
      <sheetName val="2_대문"/>
      <sheetName val="1_POSITIONING"/>
      <sheetName val="아중동_종합"/>
      <sheetName val="full_(2)"/>
      <sheetName val="2_외공문"/>
      <sheetName val="1~3월_지시사항"/>
      <sheetName val="24_냉각실용添1"/>
      <sheetName val="_BOOST_TV"/>
      <sheetName val="2_____1"/>
      <sheetName val="2_대왨공문"/>
      <sheetName val="가동"/>
      <sheetName val="DBL_LPG시험"/>
      <sheetName val="alc_code"/>
      <sheetName val="진행_DATA_(2)"/>
      <sheetName val="#가공비_변동_내역"/>
      <sheetName val="#재료비_변동_내역"/>
      <sheetName val="전체내역_(2)"/>
      <sheetName val="2_대문1"/>
      <sheetName val="1_POSITIONING1"/>
      <sheetName val="아중동_종합1"/>
      <sheetName val="full_(2)1"/>
      <sheetName val="2_외공문1"/>
      <sheetName val="1~3월_지시사항1"/>
      <sheetName val="24_냉각실용添11"/>
      <sheetName val="_BOOST_TV1"/>
      <sheetName val="2_____2"/>
      <sheetName val="2_대왨공문1"/>
      <sheetName val="DBL_LPG시험1"/>
      <sheetName val="alc_code1"/>
      <sheetName val="진행_DATA_(2)1"/>
      <sheetName val="#가공비_변동_내역1"/>
      <sheetName val="#재료비_변동_내역1"/>
      <sheetName val="전체내역_(2)1"/>
      <sheetName val="플루엔_월평균_거래량_(2)"/>
      <sheetName val="Financials_"/>
      <sheetName val="7_(2)"/>
      <sheetName val="PRESUPUESTO_VENTAS"/>
      <sheetName val="가동?"/>
      <sheetName val="17_2_P&amp;L_MKTg"/>
      <sheetName val="가동_"/>
      <sheetName val="파일2_(2)"/>
      <sheetName val="파일2_(3)"/>
      <sheetName val="분납_2"/>
      <sheetName val="실DATA_"/>
      <sheetName val="조건_(A)"/>
      <sheetName val="소상_&quot;1&quot;"/>
      <sheetName val="남양시작동자105노65기1_3화1_2"/>
      <sheetName val="Input_Clients_Lists"/>
      <sheetName val="JT3_0견적-구1"/>
      <sheetName val="의장2반_"/>
      <sheetName val="차체부품_INS_REPORT(갑)"/>
      <sheetName val="별도투자가_있을때"/>
      <sheetName val="3_일반사상"/>
      <sheetName val="2_대문2"/>
      <sheetName val="1_POSITIONING2"/>
      <sheetName val="아중동_종합2"/>
      <sheetName val="full_(2)2"/>
      <sheetName val="2_외공문2"/>
      <sheetName val="1~3월_지시사항2"/>
      <sheetName val="24_냉각실용添12"/>
      <sheetName val="_BOOST_TV2"/>
      <sheetName val="2_____3"/>
      <sheetName val="2_대왨공문2"/>
      <sheetName val="DBL_LPG시험2"/>
      <sheetName val="alc_code2"/>
      <sheetName val="진행_DATA_(2)2"/>
      <sheetName val="#가공비_변동_내역2"/>
      <sheetName val="#재료비_변동_내역2"/>
      <sheetName val="전체내역_(2)2"/>
      <sheetName val="종합장"/>
      <sheetName val="초기화면"/>
      <sheetName val="2_대외공문4"/>
      <sheetName val="Value_"/>
      <sheetName val="Code_Translation"/>
      <sheetName val="5_WIRE적용LIST"/>
      <sheetName val="Ford_Trends"/>
      <sheetName val="2_´ë?Ü°o1®"/>
      <sheetName val="내수1_8GL"/>
      <sheetName val="1_2내수"/>
      <sheetName val="FUEL_FILLER"/>
      <sheetName val="IO_LIST"/>
      <sheetName val="TABLE_DB"/>
      <sheetName val="쌍용_data_base"/>
      <sheetName val="2_대외공문5"/>
      <sheetName val="JT3_0견적-구11"/>
      <sheetName val="7_(2)1"/>
      <sheetName val="PRESUPUESTO_VENTAS1"/>
      <sheetName val="17_2_P&amp;L_MKTg1"/>
      <sheetName val="Financials_1"/>
      <sheetName val="플루엔_월평균_거래량_(2)1"/>
      <sheetName val="Value_1"/>
      <sheetName val="조건_(A)1"/>
      <sheetName val="소상_&quot;1&quot;1"/>
      <sheetName val="남양시작동자105노65기1_3화1_21"/>
      <sheetName val="파일2_(2)1"/>
      <sheetName val="파일2_(3)1"/>
      <sheetName val="차체부품_INS_REPORT(갑)1"/>
      <sheetName val="Code_Translation1"/>
      <sheetName val="Input_Clients_Lists1"/>
      <sheetName val="의장2반_1"/>
      <sheetName val="분납_21"/>
      <sheetName val="3_일반사상1"/>
      <sheetName val="실DATA_1"/>
      <sheetName val="5_WIRE적용LIST1"/>
      <sheetName val="Ford_Trends1"/>
      <sheetName val="2_´ë?Ü°o1®1"/>
      <sheetName val="내수1_8GL1"/>
      <sheetName val="1_2내수1"/>
      <sheetName val="FUEL_FILLER1"/>
      <sheetName val="별도투자가_있을때1"/>
      <sheetName val="IO_LIST1"/>
      <sheetName val="TABLE_DB1"/>
      <sheetName val="쌍용_data_base1"/>
      <sheetName val="갑지(추정)"/>
      <sheetName val="코드표"/>
      <sheetName val="S50 "/>
      <sheetName val="00년거래처별실적"/>
      <sheetName val="BOX ASSY"/>
      <sheetName val="Sale &amp; Inventory"/>
      <sheetName val="Ingave"/>
      <sheetName val="Sub_F_up"/>
      <sheetName val="참고"/>
      <sheetName val="CD-실적"/>
      <sheetName val="RD제품개발툤자비(매가)"/>
      <sheetName val="3.9±0.05 C2"/>
      <sheetName val="PCB 재질단가 검토"/>
      <sheetName val="남미시동성관련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 refreshError="1"/>
      <sheetData sheetId="568" refreshError="1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/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  <sheetName val="LP 10-19"/>
      <sheetName val="Comisiones 10-19"/>
      <sheetName val="Bonos BV 10-19 Retail"/>
      <sheetName val="LP 10 con Códigos"/>
      <sheetName val="Comparación con LP anterior"/>
      <sheetName val="Base LP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M1"/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  <sheetName val="Summary"/>
      <sheetName val="Full Line Up High share"/>
      <sheetName val="Full Line Up Margin"/>
      <sheetName val="Full Line Up Marginx"/>
      <sheetName val="Sin I10 Part"/>
      <sheetName val="Sin I10 Partx"/>
      <sheetName val="No losses"/>
      <sheetName val="Ppto 2019"/>
      <sheetName val="Ppto 2019 (2)"/>
      <sheetName val="No lossesx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F462F-581D-4408-AB04-CC51B49A3F74}">
  <dimension ref="A2:Y66"/>
  <sheetViews>
    <sheetView zoomScale="85" zoomScaleNormal="85" workbookViewId="0">
      <pane xSplit="2" ySplit="7" topLeftCell="N49" activePane="bottomRight" state="frozen"/>
      <selection pane="topRight" activeCell="C1" sqref="C1"/>
      <selection pane="bottomLeft" activeCell="A5" sqref="A5"/>
      <selection pane="bottomRight" activeCell="W61" sqref="W61"/>
    </sheetView>
  </sheetViews>
  <sheetFormatPr baseColWidth="10" defaultRowHeight="14.5" x14ac:dyDescent="0.35"/>
  <cols>
    <col min="1" max="1" width="13.90625" customWidth="1"/>
    <col min="2" max="2" width="44.08984375" bestFit="1" customWidth="1"/>
    <col min="3" max="3" width="13.08984375" bestFit="1" customWidth="1"/>
    <col min="17" max="17" width="15.08984375" bestFit="1" customWidth="1"/>
    <col min="25" max="25" width="14.90625" bestFit="1" customWidth="1"/>
  </cols>
  <sheetData>
    <row r="2" spans="1:25" ht="23.5" x14ac:dyDescent="0.35">
      <c r="F2" s="59" t="s">
        <v>185</v>
      </c>
      <c r="G2" s="59"/>
      <c r="H2" s="59"/>
      <c r="I2" s="106"/>
      <c r="J2" s="106"/>
      <c r="K2" s="106"/>
      <c r="L2" s="107"/>
      <c r="M2" s="107"/>
      <c r="N2" s="107"/>
      <c r="O2" s="107"/>
    </row>
    <row r="3" spans="1:25" ht="21" x14ac:dyDescent="0.35">
      <c r="F3" s="66"/>
      <c r="G3" s="66"/>
      <c r="H3" s="108" t="s">
        <v>186</v>
      </c>
      <c r="I3" s="124"/>
      <c r="J3" s="124"/>
      <c r="K3" s="124"/>
      <c r="L3" s="70"/>
      <c r="M3" s="70"/>
      <c r="N3" s="70"/>
      <c r="O3" s="70"/>
    </row>
    <row r="7" spans="1:25" ht="75.5" x14ac:dyDescent="0.35">
      <c r="B7" s="39" t="s">
        <v>48</v>
      </c>
      <c r="C7" s="40" t="s">
        <v>49</v>
      </c>
      <c r="D7" s="40" t="s">
        <v>50</v>
      </c>
      <c r="E7" s="41" t="s">
        <v>51</v>
      </c>
      <c r="F7" s="40" t="s">
        <v>52</v>
      </c>
      <c r="G7" s="40" t="s">
        <v>92</v>
      </c>
      <c r="H7" s="40" t="s">
        <v>53</v>
      </c>
      <c r="I7" s="40" t="s">
        <v>54</v>
      </c>
      <c r="J7" s="40" t="s">
        <v>55</v>
      </c>
      <c r="K7" s="40" t="s">
        <v>56</v>
      </c>
      <c r="L7" s="40" t="s">
        <v>57</v>
      </c>
      <c r="M7" s="40" t="s">
        <v>58</v>
      </c>
      <c r="N7" s="40" t="s">
        <v>59</v>
      </c>
      <c r="O7" s="40" t="s">
        <v>60</v>
      </c>
      <c r="P7" s="40" t="s">
        <v>61</v>
      </c>
      <c r="Q7" s="40" t="s">
        <v>62</v>
      </c>
      <c r="R7" s="40" t="s">
        <v>63</v>
      </c>
      <c r="S7" s="40" t="s">
        <v>64</v>
      </c>
      <c r="T7" s="40" t="s">
        <v>65</v>
      </c>
      <c r="U7" s="40" t="s">
        <v>90</v>
      </c>
      <c r="V7" s="40" t="s">
        <v>67</v>
      </c>
      <c r="W7" s="40" t="s">
        <v>68</v>
      </c>
      <c r="X7" s="42" t="s">
        <v>69</v>
      </c>
      <c r="Y7" s="43" t="s">
        <v>70</v>
      </c>
    </row>
    <row r="9" spans="1:25" ht="15.5" x14ac:dyDescent="0.35">
      <c r="A9" s="180" t="s">
        <v>78</v>
      </c>
      <c r="B9" s="44" t="s">
        <v>71</v>
      </c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7"/>
    </row>
    <row r="10" spans="1:25" x14ac:dyDescent="0.35">
      <c r="A10" s="209"/>
      <c r="B10" s="54" t="s">
        <v>118</v>
      </c>
      <c r="C10" s="48" t="s">
        <v>45</v>
      </c>
      <c r="D10" s="49" t="s">
        <v>73</v>
      </c>
      <c r="E10" s="50">
        <v>1500</v>
      </c>
      <c r="F10" s="49">
        <v>134</v>
      </c>
      <c r="G10" s="49"/>
      <c r="H10" s="49">
        <v>2</v>
      </c>
      <c r="I10" s="49" t="s">
        <v>47</v>
      </c>
      <c r="J10" s="49" t="s">
        <v>47</v>
      </c>
      <c r="K10" s="49" t="s">
        <v>47</v>
      </c>
      <c r="L10" s="49" t="s">
        <v>47</v>
      </c>
      <c r="M10" s="49" t="s">
        <v>47</v>
      </c>
      <c r="N10" s="49" t="s">
        <v>47</v>
      </c>
      <c r="O10" s="49" t="s">
        <v>77</v>
      </c>
      <c r="P10" s="49" t="s">
        <v>77</v>
      </c>
      <c r="Q10" s="49" t="s">
        <v>114</v>
      </c>
      <c r="R10" s="49" t="s">
        <v>47</v>
      </c>
      <c r="S10" s="49" t="s">
        <v>47</v>
      </c>
      <c r="T10" s="49" t="s">
        <v>72</v>
      </c>
      <c r="U10" s="49" t="s">
        <v>66</v>
      </c>
      <c r="V10" s="49" t="s">
        <v>77</v>
      </c>
      <c r="W10" s="49" t="s">
        <v>47</v>
      </c>
      <c r="X10" s="49">
        <v>5</v>
      </c>
      <c r="Y10" s="55">
        <f>+VLOOKUP(B10,'LP 04-2024 con Códigos'!$E$6:$G$32,3,0)</f>
        <v>11590000</v>
      </c>
    </row>
    <row r="11" spans="1:25" x14ac:dyDescent="0.35">
      <c r="A11" s="209"/>
      <c r="B11" s="155" t="s">
        <v>119</v>
      </c>
      <c r="C11" s="156" t="s">
        <v>45</v>
      </c>
      <c r="D11" s="157" t="s">
        <v>73</v>
      </c>
      <c r="E11" s="158">
        <v>1500</v>
      </c>
      <c r="F11" s="157">
        <v>134</v>
      </c>
      <c r="G11" s="49"/>
      <c r="H11" s="157">
        <v>2</v>
      </c>
      <c r="I11" s="157" t="s">
        <v>47</v>
      </c>
      <c r="J11" s="157" t="s">
        <v>47</v>
      </c>
      <c r="K11" s="157" t="s">
        <v>47</v>
      </c>
      <c r="L11" s="157" t="s">
        <v>47</v>
      </c>
      <c r="M11" s="157" t="s">
        <v>47</v>
      </c>
      <c r="N11" s="157" t="s">
        <v>47</v>
      </c>
      <c r="O11" s="157" t="s">
        <v>77</v>
      </c>
      <c r="P11" s="157" t="s">
        <v>77</v>
      </c>
      <c r="Q11" s="157" t="s">
        <v>114</v>
      </c>
      <c r="R11" s="145" t="s">
        <v>47</v>
      </c>
      <c r="S11" s="157" t="s">
        <v>47</v>
      </c>
      <c r="T11" s="157" t="s">
        <v>72</v>
      </c>
      <c r="U11" s="49" t="s">
        <v>66</v>
      </c>
      <c r="V11" s="157" t="s">
        <v>47</v>
      </c>
      <c r="W11" s="157" t="s">
        <v>47</v>
      </c>
      <c r="X11" s="157">
        <v>5</v>
      </c>
      <c r="Y11" s="159">
        <f>+VLOOKUP(B11,'LP 04-2024 con Códigos'!$E$6:$G$32,3,0)</f>
        <v>12290000</v>
      </c>
    </row>
    <row r="12" spans="1:25" ht="14.25" customHeight="1" x14ac:dyDescent="0.35">
      <c r="A12" s="209"/>
      <c r="B12" s="136" t="s">
        <v>120</v>
      </c>
      <c r="C12" s="51" t="s">
        <v>45</v>
      </c>
      <c r="D12" s="53" t="s">
        <v>76</v>
      </c>
      <c r="E12" s="52">
        <v>1500</v>
      </c>
      <c r="F12" s="53">
        <v>134</v>
      </c>
      <c r="G12" s="53"/>
      <c r="H12" s="53">
        <v>2</v>
      </c>
      <c r="I12" s="53" t="s">
        <v>47</v>
      </c>
      <c r="J12" s="53" t="s">
        <v>47</v>
      </c>
      <c r="K12" s="53" t="s">
        <v>47</v>
      </c>
      <c r="L12" s="53" t="s">
        <v>47</v>
      </c>
      <c r="M12" s="53" t="s">
        <v>47</v>
      </c>
      <c r="N12" s="53" t="s">
        <v>47</v>
      </c>
      <c r="O12" s="53" t="s">
        <v>47</v>
      </c>
      <c r="P12" s="53" t="s">
        <v>77</v>
      </c>
      <c r="Q12" s="53" t="s">
        <v>114</v>
      </c>
      <c r="R12" s="134" t="s">
        <v>47</v>
      </c>
      <c r="S12" s="53" t="s">
        <v>47</v>
      </c>
      <c r="T12" s="53" t="s">
        <v>72</v>
      </c>
      <c r="U12" s="53" t="s">
        <v>66</v>
      </c>
      <c r="V12" s="53" t="s">
        <v>47</v>
      </c>
      <c r="W12" s="53" t="s">
        <v>47</v>
      </c>
      <c r="X12" s="53">
        <v>5</v>
      </c>
      <c r="Y12" s="57">
        <f>+VLOOKUP(B12,'LP 04-2024 con Códigos'!$E$6:$G$32,3,0)</f>
        <v>15290000</v>
      </c>
    </row>
    <row r="13" spans="1:25" x14ac:dyDescent="0.35">
      <c r="A13" s="209"/>
      <c r="B13" s="54"/>
      <c r="C13" s="48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5"/>
    </row>
    <row r="14" spans="1:25" ht="15.5" x14ac:dyDescent="0.35">
      <c r="A14" s="209"/>
      <c r="B14" s="44" t="s">
        <v>133</v>
      </c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7"/>
    </row>
    <row r="15" spans="1:25" x14ac:dyDescent="0.35">
      <c r="A15" s="209"/>
      <c r="B15" s="54" t="s">
        <v>131</v>
      </c>
      <c r="C15" s="48" t="s">
        <v>45</v>
      </c>
      <c r="D15" s="49" t="s">
        <v>73</v>
      </c>
      <c r="E15" s="50">
        <v>1500</v>
      </c>
      <c r="F15" s="49">
        <v>148</v>
      </c>
      <c r="G15" s="49"/>
      <c r="H15" s="49">
        <v>2</v>
      </c>
      <c r="I15" s="49" t="s">
        <v>47</v>
      </c>
      <c r="J15" s="49" t="s">
        <v>47</v>
      </c>
      <c r="K15" s="49" t="s">
        <v>47</v>
      </c>
      <c r="L15" s="49" t="s">
        <v>47</v>
      </c>
      <c r="M15" s="49" t="s">
        <v>47</v>
      </c>
      <c r="N15" s="49" t="s">
        <v>47</v>
      </c>
      <c r="O15" s="49" t="s">
        <v>77</v>
      </c>
      <c r="P15" s="49" t="s">
        <v>77</v>
      </c>
      <c r="Q15" s="49" t="s">
        <v>74</v>
      </c>
      <c r="R15" s="49"/>
      <c r="S15" s="49" t="s">
        <v>47</v>
      </c>
      <c r="T15" s="49" t="s">
        <v>72</v>
      </c>
      <c r="U15" s="49" t="s">
        <v>66</v>
      </c>
      <c r="V15" s="49" t="s">
        <v>47</v>
      </c>
      <c r="W15" s="49" t="s">
        <v>47</v>
      </c>
      <c r="X15" s="49">
        <v>5</v>
      </c>
      <c r="Y15" s="55">
        <f>+VLOOKUP(B15,'LP 04-2024 con Códigos'!$E$6:$G$32,3,0)</f>
        <v>11490000</v>
      </c>
    </row>
    <row r="16" spans="1:25" x14ac:dyDescent="0.35">
      <c r="A16" s="209"/>
      <c r="B16" s="56" t="s">
        <v>132</v>
      </c>
      <c r="C16" s="51" t="s">
        <v>45</v>
      </c>
      <c r="D16" s="53" t="s">
        <v>73</v>
      </c>
      <c r="E16" s="52">
        <v>1500</v>
      </c>
      <c r="F16" s="53">
        <v>148</v>
      </c>
      <c r="G16" s="53"/>
      <c r="H16" s="53">
        <v>2</v>
      </c>
      <c r="I16" s="53" t="s">
        <v>47</v>
      </c>
      <c r="J16" s="53" t="s">
        <v>47</v>
      </c>
      <c r="K16" s="53" t="s">
        <v>47</v>
      </c>
      <c r="L16" s="53" t="s">
        <v>47</v>
      </c>
      <c r="M16" s="53" t="s">
        <v>47</v>
      </c>
      <c r="N16" s="53" t="s">
        <v>47</v>
      </c>
      <c r="O16" s="53" t="s">
        <v>77</v>
      </c>
      <c r="P16" s="53" t="s">
        <v>77</v>
      </c>
      <c r="Q16" s="53" t="s">
        <v>74</v>
      </c>
      <c r="R16" s="53"/>
      <c r="S16" s="53" t="s">
        <v>47</v>
      </c>
      <c r="T16" s="53" t="s">
        <v>75</v>
      </c>
      <c r="U16" s="53" t="s">
        <v>66</v>
      </c>
      <c r="V16" s="53" t="s">
        <v>47</v>
      </c>
      <c r="W16" s="53" t="s">
        <v>47</v>
      </c>
      <c r="X16" s="53">
        <v>5</v>
      </c>
      <c r="Y16" s="57">
        <f>+VLOOKUP(B16,'LP 04-2024 con Códigos'!$E$6:$G$32,3,0)</f>
        <v>11790000</v>
      </c>
    </row>
    <row r="17" spans="1:25" x14ac:dyDescent="0.35">
      <c r="A17" s="209"/>
      <c r="B17" s="143"/>
      <c r="C17" s="144"/>
      <c r="D17" s="145"/>
      <c r="E17" s="146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7"/>
    </row>
    <row r="18" spans="1:25" ht="15.5" x14ac:dyDescent="0.35">
      <c r="A18" s="209"/>
      <c r="B18" s="44" t="s">
        <v>108</v>
      </c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7"/>
    </row>
    <row r="19" spans="1:25" x14ac:dyDescent="0.35">
      <c r="A19" s="209"/>
      <c r="B19" s="54" t="s">
        <v>109</v>
      </c>
      <c r="C19" s="48" t="s">
        <v>112</v>
      </c>
      <c r="D19" s="49" t="s">
        <v>113</v>
      </c>
      <c r="E19" s="50">
        <v>2000</v>
      </c>
      <c r="F19" s="49">
        <v>221</v>
      </c>
      <c r="G19" s="49"/>
      <c r="H19" s="49">
        <v>2</v>
      </c>
      <c r="I19" s="49" t="s">
        <v>47</v>
      </c>
      <c r="J19" s="49" t="s">
        <v>47</v>
      </c>
      <c r="K19" s="49" t="s">
        <v>47</v>
      </c>
      <c r="L19" s="49" t="s">
        <v>47</v>
      </c>
      <c r="M19" s="49" t="s">
        <v>47</v>
      </c>
      <c r="N19" s="49" t="s">
        <v>47</v>
      </c>
      <c r="O19" s="49" t="s">
        <v>47</v>
      </c>
      <c r="P19" s="49"/>
      <c r="Q19" s="49" t="s">
        <v>114</v>
      </c>
      <c r="R19" s="49" t="s">
        <v>47</v>
      </c>
      <c r="S19" s="49" t="s">
        <v>47</v>
      </c>
      <c r="T19" s="49" t="s">
        <v>75</v>
      </c>
      <c r="U19" s="49" t="s">
        <v>66</v>
      </c>
      <c r="V19" s="49" t="s">
        <v>47</v>
      </c>
      <c r="W19" s="49" t="s">
        <v>77</v>
      </c>
      <c r="X19" s="49">
        <v>5</v>
      </c>
      <c r="Y19" s="55">
        <f>+VLOOKUP(B19,'LP 04-2024 con Códigos'!$E$6:$G$32,3,0)</f>
        <v>29990000</v>
      </c>
    </row>
    <row r="20" spans="1:25" x14ac:dyDescent="0.35">
      <c r="A20" s="209"/>
      <c r="B20" s="54" t="s">
        <v>110</v>
      </c>
      <c r="C20" s="48" t="s">
        <v>112</v>
      </c>
      <c r="D20" s="49" t="s">
        <v>113</v>
      </c>
      <c r="E20" s="50">
        <v>2000</v>
      </c>
      <c r="F20" s="49">
        <v>161</v>
      </c>
      <c r="G20" s="49"/>
      <c r="H20" s="49">
        <v>2</v>
      </c>
      <c r="I20" s="49" t="s">
        <v>47</v>
      </c>
      <c r="J20" s="49" t="s">
        <v>47</v>
      </c>
      <c r="K20" s="49" t="s">
        <v>47</v>
      </c>
      <c r="L20" s="49" t="s">
        <v>47</v>
      </c>
      <c r="M20" s="49" t="s">
        <v>47</v>
      </c>
      <c r="N20" s="49" t="s">
        <v>47</v>
      </c>
      <c r="O20" s="49" t="s">
        <v>47</v>
      </c>
      <c r="P20" s="49"/>
      <c r="Q20" s="49" t="s">
        <v>114</v>
      </c>
      <c r="R20" s="49" t="s">
        <v>47</v>
      </c>
      <c r="S20" s="49" t="s">
        <v>47</v>
      </c>
      <c r="T20" s="49" t="s">
        <v>75</v>
      </c>
      <c r="U20" s="49" t="s">
        <v>66</v>
      </c>
      <c r="V20" s="49" t="s">
        <v>47</v>
      </c>
      <c r="W20" s="49" t="s">
        <v>77</v>
      </c>
      <c r="X20" s="49">
        <v>5</v>
      </c>
      <c r="Y20" s="55">
        <f>+VLOOKUP(B20,'LP 04-2024 con Códigos'!$E$6:$G$32,3,0)</f>
        <v>37290000</v>
      </c>
    </row>
    <row r="21" spans="1:25" x14ac:dyDescent="0.35">
      <c r="A21" s="209"/>
      <c r="B21" s="56" t="s">
        <v>111</v>
      </c>
      <c r="C21" s="51" t="s">
        <v>112</v>
      </c>
      <c r="D21" s="53" t="s">
        <v>113</v>
      </c>
      <c r="E21" s="52">
        <v>2000</v>
      </c>
      <c r="F21" s="53">
        <v>221</v>
      </c>
      <c r="G21" s="53"/>
      <c r="H21" s="53">
        <v>2</v>
      </c>
      <c r="I21" s="53" t="s">
        <v>47</v>
      </c>
      <c r="J21" s="53" t="s">
        <v>47</v>
      </c>
      <c r="K21" s="53" t="s">
        <v>47</v>
      </c>
      <c r="L21" s="53" t="s">
        <v>47</v>
      </c>
      <c r="M21" s="53" t="s">
        <v>47</v>
      </c>
      <c r="N21" s="53" t="s">
        <v>47</v>
      </c>
      <c r="O21" s="53" t="s">
        <v>47</v>
      </c>
      <c r="P21" s="53"/>
      <c r="Q21" s="53" t="s">
        <v>114</v>
      </c>
      <c r="R21" s="53" t="s">
        <v>47</v>
      </c>
      <c r="S21" s="53" t="s">
        <v>47</v>
      </c>
      <c r="T21" s="53" t="s">
        <v>75</v>
      </c>
      <c r="U21" s="53" t="s">
        <v>66</v>
      </c>
      <c r="V21" s="53" t="s">
        <v>47</v>
      </c>
      <c r="W21" s="53" t="s">
        <v>77</v>
      </c>
      <c r="X21" s="53">
        <v>5</v>
      </c>
      <c r="Y21" s="57">
        <f>+VLOOKUP(B21,'LP 04-2024 con Códigos'!$E$6:$G$32,3,0)</f>
        <v>37990000</v>
      </c>
    </row>
    <row r="22" spans="1:25" x14ac:dyDescent="0.35">
      <c r="A22" s="209"/>
      <c r="B22" s="160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5"/>
    </row>
    <row r="23" spans="1:25" ht="15.5" x14ac:dyDescent="0.35">
      <c r="A23" s="209"/>
      <c r="B23" s="135" t="s">
        <v>121</v>
      </c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7"/>
    </row>
    <row r="24" spans="1:25" x14ac:dyDescent="0.35">
      <c r="A24" s="209"/>
      <c r="B24" s="54" t="s">
        <v>122</v>
      </c>
      <c r="C24" s="48" t="s">
        <v>45</v>
      </c>
      <c r="D24" s="49" t="s">
        <v>125</v>
      </c>
      <c r="E24" s="50">
        <v>1500</v>
      </c>
      <c r="F24" s="49">
        <v>185</v>
      </c>
      <c r="G24" s="49"/>
      <c r="H24" s="49">
        <v>2</v>
      </c>
      <c r="I24" s="49" t="s">
        <v>47</v>
      </c>
      <c r="J24" s="49" t="s">
        <v>47</v>
      </c>
      <c r="K24" s="49" t="s">
        <v>47</v>
      </c>
      <c r="L24" s="49" t="s">
        <v>47</v>
      </c>
      <c r="M24" s="49" t="s">
        <v>47</v>
      </c>
      <c r="N24" s="49" t="s">
        <v>47</v>
      </c>
      <c r="O24" s="49" t="s">
        <v>47</v>
      </c>
      <c r="P24" s="49"/>
      <c r="Q24" s="49" t="s">
        <v>126</v>
      </c>
      <c r="R24" s="49" t="s">
        <v>47</v>
      </c>
      <c r="S24" s="49" t="s">
        <v>47</v>
      </c>
      <c r="T24" s="49" t="s">
        <v>75</v>
      </c>
      <c r="U24" s="49" t="s">
        <v>66</v>
      </c>
      <c r="V24" s="49" t="s">
        <v>47</v>
      </c>
      <c r="W24" s="49" t="s">
        <v>77</v>
      </c>
      <c r="X24" s="49">
        <v>5</v>
      </c>
      <c r="Y24" s="55">
        <f>+VLOOKUP(B24,'LP 04-2024 con Códigos'!$E$6:$G$32,3,0)</f>
        <v>17990000</v>
      </c>
    </row>
    <row r="25" spans="1:25" x14ac:dyDescent="0.35">
      <c r="A25" s="209"/>
      <c r="B25" s="54" t="s">
        <v>123</v>
      </c>
      <c r="C25" s="48" t="s">
        <v>45</v>
      </c>
      <c r="D25" s="49" t="s">
        <v>125</v>
      </c>
      <c r="E25" s="50">
        <v>1500</v>
      </c>
      <c r="F25" s="49">
        <v>185</v>
      </c>
      <c r="G25" s="49"/>
      <c r="H25" s="49">
        <v>4</v>
      </c>
      <c r="I25" s="49" t="s">
        <v>47</v>
      </c>
      <c r="J25" s="49" t="s">
        <v>47</v>
      </c>
      <c r="K25" s="49" t="s">
        <v>47</v>
      </c>
      <c r="L25" s="49" t="s">
        <v>47</v>
      </c>
      <c r="M25" s="49" t="s">
        <v>47</v>
      </c>
      <c r="N25" s="49" t="s">
        <v>47</v>
      </c>
      <c r="O25" s="49" t="s">
        <v>47</v>
      </c>
      <c r="P25" s="49"/>
      <c r="Q25" s="49" t="s">
        <v>126</v>
      </c>
      <c r="R25" s="49" t="s">
        <v>47</v>
      </c>
      <c r="S25" s="49" t="s">
        <v>47</v>
      </c>
      <c r="T25" s="49" t="s">
        <v>75</v>
      </c>
      <c r="U25" s="49" t="s">
        <v>66</v>
      </c>
      <c r="V25" s="49" t="s">
        <v>47</v>
      </c>
      <c r="W25" s="49" t="s">
        <v>47</v>
      </c>
      <c r="X25" s="49">
        <v>5</v>
      </c>
      <c r="Y25" s="55">
        <f>+VLOOKUP(B25,'LP 04-2024 con Códigos'!$E$6:$G$32,3,0)</f>
        <v>18990000</v>
      </c>
    </row>
    <row r="26" spans="1:25" x14ac:dyDescent="0.35">
      <c r="A26" s="209"/>
      <c r="B26" s="56" t="s">
        <v>124</v>
      </c>
      <c r="C26" s="51" t="s">
        <v>45</v>
      </c>
      <c r="D26" s="53" t="s">
        <v>125</v>
      </c>
      <c r="E26" s="52">
        <v>1500</v>
      </c>
      <c r="F26" s="53">
        <v>185</v>
      </c>
      <c r="G26" s="53"/>
      <c r="H26" s="53">
        <v>6</v>
      </c>
      <c r="I26" s="53" t="s">
        <v>47</v>
      </c>
      <c r="J26" s="53" t="s">
        <v>47</v>
      </c>
      <c r="K26" s="53" t="s">
        <v>47</v>
      </c>
      <c r="L26" s="53" t="s">
        <v>47</v>
      </c>
      <c r="M26" s="53" t="s">
        <v>47</v>
      </c>
      <c r="N26" s="53" t="s">
        <v>47</v>
      </c>
      <c r="O26" s="53" t="s">
        <v>47</v>
      </c>
      <c r="P26" s="53"/>
      <c r="Q26" s="53" t="s">
        <v>126</v>
      </c>
      <c r="R26" s="53" t="s">
        <v>47</v>
      </c>
      <c r="S26" s="53" t="s">
        <v>47</v>
      </c>
      <c r="T26" s="53" t="s">
        <v>75</v>
      </c>
      <c r="U26" s="53" t="s">
        <v>66</v>
      </c>
      <c r="V26" s="53" t="s">
        <v>47</v>
      </c>
      <c r="W26" s="53" t="s">
        <v>47</v>
      </c>
      <c r="X26" s="53">
        <v>5</v>
      </c>
      <c r="Y26" s="57">
        <f>+VLOOKUP(B26,'LP 04-2024 con Códigos'!$E$6:$G$32,3,0)</f>
        <v>20590000</v>
      </c>
    </row>
    <row r="27" spans="1:25" x14ac:dyDescent="0.35">
      <c r="A27" s="209"/>
      <c r="B27" s="210"/>
      <c r="C27" s="148"/>
      <c r="D27" s="149"/>
      <c r="E27" s="150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51"/>
    </row>
    <row r="28" spans="1:25" ht="15.5" x14ac:dyDescent="0.35">
      <c r="A28" s="209"/>
      <c r="B28" s="44" t="s">
        <v>182</v>
      </c>
      <c r="C28" s="45"/>
      <c r="D28" s="45"/>
      <c r="E28" s="46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7"/>
    </row>
    <row r="29" spans="1:25" x14ac:dyDescent="0.35">
      <c r="A29" s="209"/>
      <c r="B29" s="54" t="s">
        <v>180</v>
      </c>
      <c r="C29" s="48" t="s">
        <v>45</v>
      </c>
      <c r="D29" s="49" t="s">
        <v>125</v>
      </c>
      <c r="E29" s="50">
        <v>1500</v>
      </c>
      <c r="F29" s="49">
        <v>174</v>
      </c>
      <c r="G29" s="49"/>
      <c r="H29" s="49">
        <v>6</v>
      </c>
      <c r="I29" s="49" t="s">
        <v>47</v>
      </c>
      <c r="J29" s="49" t="s">
        <v>47</v>
      </c>
      <c r="K29" s="49" t="s">
        <v>47</v>
      </c>
      <c r="L29" s="49" t="s">
        <v>47</v>
      </c>
      <c r="M29" s="49" t="s">
        <v>47</v>
      </c>
      <c r="N29" s="49" t="s">
        <v>47</v>
      </c>
      <c r="O29" s="49" t="s">
        <v>47</v>
      </c>
      <c r="P29" s="49"/>
      <c r="Q29" s="49" t="s">
        <v>126</v>
      </c>
      <c r="R29" s="49" t="s">
        <v>47</v>
      </c>
      <c r="S29" s="49" t="s">
        <v>47</v>
      </c>
      <c r="T29" s="49" t="s">
        <v>75</v>
      </c>
      <c r="U29" s="49" t="s">
        <v>183</v>
      </c>
      <c r="V29" s="49" t="s">
        <v>77</v>
      </c>
      <c r="W29" s="49" t="s">
        <v>47</v>
      </c>
      <c r="X29" s="49">
        <v>5</v>
      </c>
      <c r="Y29" s="55">
        <v>23690000</v>
      </c>
    </row>
    <row r="30" spans="1:25" x14ac:dyDescent="0.35">
      <c r="A30" s="181"/>
      <c r="B30" s="56" t="s">
        <v>181</v>
      </c>
      <c r="C30" s="51" t="s">
        <v>45</v>
      </c>
      <c r="D30" s="53" t="s">
        <v>125</v>
      </c>
      <c r="E30" s="52">
        <v>1500</v>
      </c>
      <c r="F30" s="53">
        <v>174</v>
      </c>
      <c r="G30" s="53"/>
      <c r="H30" s="53">
        <v>6</v>
      </c>
      <c r="I30" s="53" t="s">
        <v>47</v>
      </c>
      <c r="J30" s="53" t="s">
        <v>47</v>
      </c>
      <c r="K30" s="53" t="s">
        <v>47</v>
      </c>
      <c r="L30" s="53" t="s">
        <v>47</v>
      </c>
      <c r="M30" s="53" t="s">
        <v>47</v>
      </c>
      <c r="N30" s="53" t="s">
        <v>47</v>
      </c>
      <c r="O30" s="53" t="s">
        <v>47</v>
      </c>
      <c r="P30" s="53"/>
      <c r="Q30" s="53" t="s">
        <v>126</v>
      </c>
      <c r="R30" s="53" t="s">
        <v>47</v>
      </c>
      <c r="S30" s="53" t="s">
        <v>47</v>
      </c>
      <c r="T30" s="53" t="s">
        <v>75</v>
      </c>
      <c r="U30" s="53" t="s">
        <v>183</v>
      </c>
      <c r="V30" s="53" t="s">
        <v>47</v>
      </c>
      <c r="W30" s="53" t="s">
        <v>47</v>
      </c>
      <c r="X30" s="53">
        <v>5</v>
      </c>
      <c r="Y30" s="57">
        <v>24990000</v>
      </c>
    </row>
    <row r="31" spans="1:25" x14ac:dyDescent="0.35">
      <c r="B31" s="137"/>
      <c r="C31" s="148"/>
      <c r="D31" s="149"/>
      <c r="E31" s="150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51"/>
    </row>
    <row r="32" spans="1:25" ht="15.5" x14ac:dyDescent="0.35">
      <c r="A32" s="177" t="s">
        <v>2</v>
      </c>
      <c r="B32" s="167" t="s">
        <v>163</v>
      </c>
      <c r="C32" s="45"/>
      <c r="D32" s="45"/>
      <c r="E32" s="46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7"/>
    </row>
    <row r="33" spans="1:25" x14ac:dyDescent="0.35">
      <c r="A33" s="178"/>
      <c r="B33" s="54" t="s">
        <v>158</v>
      </c>
      <c r="C33" s="168" t="s">
        <v>164</v>
      </c>
      <c r="D33" s="133" t="s">
        <v>73</v>
      </c>
      <c r="E33" s="169">
        <v>2179</v>
      </c>
      <c r="F33" s="133">
        <v>140</v>
      </c>
      <c r="G33" s="169">
        <v>1195</v>
      </c>
      <c r="H33" s="133"/>
      <c r="I33" s="133"/>
      <c r="J33" s="133" t="s">
        <v>47</v>
      </c>
      <c r="K33" s="133" t="s">
        <v>47</v>
      </c>
      <c r="L33" s="133"/>
      <c r="M33" s="133"/>
      <c r="N33" s="133"/>
      <c r="O33" s="133"/>
      <c r="P33" s="133"/>
      <c r="Q33" s="133" t="s">
        <v>165</v>
      </c>
      <c r="R33" s="133" t="s">
        <v>47</v>
      </c>
      <c r="S33" s="133" t="s">
        <v>77</v>
      </c>
      <c r="T33" s="133" t="s">
        <v>72</v>
      </c>
      <c r="U33" s="133"/>
      <c r="V33" s="133"/>
      <c r="W33" s="133"/>
      <c r="X33" s="133">
        <v>2</v>
      </c>
      <c r="Y33" s="55">
        <f>+VLOOKUP(B33,'LP 04-2024 con Códigos'!$E$6:$G$32,3,0)</f>
        <v>15339100</v>
      </c>
    </row>
    <row r="34" spans="1:25" x14ac:dyDescent="0.35">
      <c r="A34" s="178"/>
      <c r="B34" s="54" t="s">
        <v>159</v>
      </c>
      <c r="C34" s="168" t="s">
        <v>164</v>
      </c>
      <c r="D34" s="133" t="s">
        <v>73</v>
      </c>
      <c r="E34" s="169">
        <v>2179</v>
      </c>
      <c r="F34" s="133">
        <v>140</v>
      </c>
      <c r="G34" s="169">
        <v>1095</v>
      </c>
      <c r="H34" s="133"/>
      <c r="I34" s="133"/>
      <c r="J34" s="133" t="s">
        <v>47</v>
      </c>
      <c r="K34" s="133" t="s">
        <v>47</v>
      </c>
      <c r="L34" s="133"/>
      <c r="M34" s="133"/>
      <c r="N34" s="133"/>
      <c r="O34" s="133"/>
      <c r="P34" s="133"/>
      <c r="Q34" s="133" t="s">
        <v>165</v>
      </c>
      <c r="R34" s="133" t="s">
        <v>47</v>
      </c>
      <c r="S34" s="133" t="s">
        <v>77</v>
      </c>
      <c r="T34" s="133" t="s">
        <v>72</v>
      </c>
      <c r="U34" s="133"/>
      <c r="V34" s="133"/>
      <c r="W34" s="133"/>
      <c r="X34" s="133">
        <v>5</v>
      </c>
      <c r="Y34" s="55">
        <f>+VLOOKUP(B34,'LP 04-2024 con Códigos'!$E$6:$G$32,3,0)</f>
        <v>14982100</v>
      </c>
    </row>
    <row r="35" spans="1:25" x14ac:dyDescent="0.35">
      <c r="A35" s="178"/>
      <c r="B35" s="54" t="s">
        <v>160</v>
      </c>
      <c r="C35" s="168" t="s">
        <v>164</v>
      </c>
      <c r="D35" s="133" t="s">
        <v>73</v>
      </c>
      <c r="E35" s="169">
        <v>2179</v>
      </c>
      <c r="F35" s="133">
        <v>140</v>
      </c>
      <c r="G35" s="169">
        <v>1095</v>
      </c>
      <c r="H35" s="133">
        <v>2</v>
      </c>
      <c r="I35" s="133" t="s">
        <v>47</v>
      </c>
      <c r="J35" s="133" t="s">
        <v>47</v>
      </c>
      <c r="K35" s="133" t="s">
        <v>47</v>
      </c>
      <c r="L35" s="133" t="s">
        <v>47</v>
      </c>
      <c r="M35" s="133"/>
      <c r="N35" s="133" t="s">
        <v>47</v>
      </c>
      <c r="O35" s="133" t="s">
        <v>47</v>
      </c>
      <c r="P35" s="133"/>
      <c r="Q35" s="133" t="s">
        <v>165</v>
      </c>
      <c r="R35" s="133" t="s">
        <v>47</v>
      </c>
      <c r="S35" s="133" t="s">
        <v>77</v>
      </c>
      <c r="T35" s="133" t="s">
        <v>72</v>
      </c>
      <c r="U35" s="133"/>
      <c r="V35" s="133"/>
      <c r="W35" s="133"/>
      <c r="X35" s="133">
        <v>5</v>
      </c>
      <c r="Y35" s="55">
        <f>+VLOOKUP(B35,'LP 04-2024 con Códigos'!$E$6:$G$32,3,0)</f>
        <v>16886100</v>
      </c>
    </row>
    <row r="36" spans="1:25" x14ac:dyDescent="0.35">
      <c r="A36" s="178"/>
      <c r="B36" s="54" t="s">
        <v>161</v>
      </c>
      <c r="C36" s="168" t="s">
        <v>164</v>
      </c>
      <c r="D36" s="133" t="s">
        <v>73</v>
      </c>
      <c r="E36" s="169">
        <v>2179</v>
      </c>
      <c r="F36" s="133">
        <v>140</v>
      </c>
      <c r="G36" s="169">
        <v>995</v>
      </c>
      <c r="H36" s="133">
        <v>2</v>
      </c>
      <c r="I36" s="133" t="s">
        <v>47</v>
      </c>
      <c r="J36" s="133" t="s">
        <v>47</v>
      </c>
      <c r="K36" s="133" t="s">
        <v>166</v>
      </c>
      <c r="L36" s="133" t="s">
        <v>47</v>
      </c>
      <c r="M36" s="133" t="s">
        <v>47</v>
      </c>
      <c r="N36" s="133" t="s">
        <v>47</v>
      </c>
      <c r="O36" s="133" t="s">
        <v>47</v>
      </c>
      <c r="P36" s="133"/>
      <c r="Q36" s="133" t="s">
        <v>139</v>
      </c>
      <c r="R36" s="133" t="s">
        <v>47</v>
      </c>
      <c r="S36" s="133" t="s">
        <v>47</v>
      </c>
      <c r="T36" s="133" t="s">
        <v>72</v>
      </c>
      <c r="U36" s="133" t="s">
        <v>167</v>
      </c>
      <c r="V36" s="49" t="s">
        <v>47</v>
      </c>
      <c r="W36" s="133"/>
      <c r="X36" s="133">
        <v>5</v>
      </c>
      <c r="Y36" s="55">
        <f>+VLOOKUP(B36,'LP 04-2024 con Códigos'!$E$6:$G$32,3,0)</f>
        <v>19742100</v>
      </c>
    </row>
    <row r="37" spans="1:25" x14ac:dyDescent="0.35">
      <c r="A37" s="178"/>
      <c r="B37" s="56" t="s">
        <v>162</v>
      </c>
      <c r="C37" s="170" t="s">
        <v>164</v>
      </c>
      <c r="D37" s="134" t="s">
        <v>168</v>
      </c>
      <c r="E37" s="171">
        <v>2179</v>
      </c>
      <c r="F37" s="134">
        <v>140</v>
      </c>
      <c r="G37" s="171">
        <v>995</v>
      </c>
      <c r="H37" s="134">
        <v>2</v>
      </c>
      <c r="I37" s="134" t="s">
        <v>47</v>
      </c>
      <c r="J37" s="134" t="s">
        <v>47</v>
      </c>
      <c r="K37" s="134" t="s">
        <v>166</v>
      </c>
      <c r="L37" s="134" t="s">
        <v>47</v>
      </c>
      <c r="M37" s="134" t="s">
        <v>47</v>
      </c>
      <c r="N37" s="134" t="s">
        <v>47</v>
      </c>
      <c r="O37" s="134" t="s">
        <v>47</v>
      </c>
      <c r="P37" s="134"/>
      <c r="Q37" s="134" t="s">
        <v>139</v>
      </c>
      <c r="R37" s="134" t="s">
        <v>47</v>
      </c>
      <c r="S37" s="134" t="s">
        <v>47</v>
      </c>
      <c r="T37" s="134" t="s">
        <v>72</v>
      </c>
      <c r="U37" s="134" t="s">
        <v>167</v>
      </c>
      <c r="V37" s="53" t="s">
        <v>47</v>
      </c>
      <c r="W37" s="134"/>
      <c r="X37" s="134">
        <v>5</v>
      </c>
      <c r="Y37" s="57">
        <f>+VLOOKUP(B37,'LP 04-2024 con Códigos'!$E$6:$G$32,3,0)</f>
        <v>21765100</v>
      </c>
    </row>
    <row r="38" spans="1:25" ht="15.5" x14ac:dyDescent="0.35">
      <c r="A38" s="178"/>
      <c r="B38" s="163"/>
      <c r="D38" s="164"/>
      <c r="E38" s="165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6"/>
    </row>
    <row r="39" spans="1:25" ht="15.5" x14ac:dyDescent="0.35">
      <c r="A39" s="178"/>
      <c r="B39" s="167" t="s">
        <v>138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7"/>
    </row>
    <row r="40" spans="1:25" x14ac:dyDescent="0.35">
      <c r="A40" s="178"/>
      <c r="B40" s="54" t="s">
        <v>135</v>
      </c>
      <c r="C40" s="48" t="s">
        <v>45</v>
      </c>
      <c r="D40" s="49" t="s">
        <v>73</v>
      </c>
      <c r="E40" s="50">
        <v>1200</v>
      </c>
      <c r="F40" s="49">
        <v>110</v>
      </c>
      <c r="G40" s="49"/>
      <c r="H40" s="49">
        <v>2</v>
      </c>
      <c r="I40" s="49" t="s">
        <v>47</v>
      </c>
      <c r="J40" s="49" t="s">
        <v>47</v>
      </c>
      <c r="K40" s="49" t="s">
        <v>47</v>
      </c>
      <c r="L40" s="49" t="s">
        <v>47</v>
      </c>
      <c r="M40" s="49" t="s">
        <v>47</v>
      </c>
      <c r="N40" s="49" t="s">
        <v>47</v>
      </c>
      <c r="O40" s="49" t="s">
        <v>47</v>
      </c>
      <c r="P40" s="49"/>
      <c r="Q40" s="49" t="s">
        <v>139</v>
      </c>
      <c r="R40" s="49" t="s">
        <v>47</v>
      </c>
      <c r="S40" s="49" t="s">
        <v>47</v>
      </c>
      <c r="T40" s="49" t="s">
        <v>72</v>
      </c>
      <c r="U40" s="49" t="s">
        <v>66</v>
      </c>
      <c r="V40" s="49" t="s">
        <v>77</v>
      </c>
      <c r="W40" s="49" t="s">
        <v>47</v>
      </c>
      <c r="X40" s="49">
        <v>5</v>
      </c>
      <c r="Y40" s="55">
        <f>+VLOOKUP(B40,'LP 04-2024 con Códigos'!$E$6:$G$32,3,0)</f>
        <v>12990000</v>
      </c>
    </row>
    <row r="41" spans="1:25" x14ac:dyDescent="0.35">
      <c r="A41" s="178"/>
      <c r="B41" s="54" t="s">
        <v>136</v>
      </c>
      <c r="C41" s="48" t="s">
        <v>45</v>
      </c>
      <c r="D41" s="49" t="s">
        <v>73</v>
      </c>
      <c r="E41" s="50">
        <v>1200</v>
      </c>
      <c r="F41" s="49">
        <v>110</v>
      </c>
      <c r="G41" s="49"/>
      <c r="H41" s="49">
        <v>2</v>
      </c>
      <c r="I41" s="49" t="s">
        <v>47</v>
      </c>
      <c r="J41" s="49" t="s">
        <v>47</v>
      </c>
      <c r="K41" s="49" t="s">
        <v>47</v>
      </c>
      <c r="L41" s="49" t="s">
        <v>47</v>
      </c>
      <c r="M41" s="49" t="s">
        <v>47</v>
      </c>
      <c r="N41" s="49" t="s">
        <v>47</v>
      </c>
      <c r="O41" s="49" t="s">
        <v>47</v>
      </c>
      <c r="P41" s="49"/>
      <c r="Q41" s="49" t="s">
        <v>139</v>
      </c>
      <c r="R41" s="49" t="s">
        <v>47</v>
      </c>
      <c r="S41" s="49" t="s">
        <v>47</v>
      </c>
      <c r="T41" s="49" t="s">
        <v>75</v>
      </c>
      <c r="U41" s="49" t="s">
        <v>66</v>
      </c>
      <c r="V41" s="49" t="s">
        <v>47</v>
      </c>
      <c r="W41" s="49" t="s">
        <v>47</v>
      </c>
      <c r="X41" s="49">
        <v>5</v>
      </c>
      <c r="Y41" s="55">
        <f>+VLOOKUP(B41,'LP 04-2024 con Códigos'!$E$6:$G$32,3,0)</f>
        <v>13690000</v>
      </c>
    </row>
    <row r="42" spans="1:25" x14ac:dyDescent="0.35">
      <c r="A42" s="179"/>
      <c r="B42" s="56" t="s">
        <v>137</v>
      </c>
      <c r="C42" s="51" t="s">
        <v>45</v>
      </c>
      <c r="D42" s="53" t="s">
        <v>73</v>
      </c>
      <c r="E42" s="52">
        <v>1200</v>
      </c>
      <c r="F42" s="53">
        <v>110</v>
      </c>
      <c r="G42" s="53"/>
      <c r="H42" s="53">
        <v>6</v>
      </c>
      <c r="I42" s="53" t="s">
        <v>47</v>
      </c>
      <c r="J42" s="53" t="s">
        <v>47</v>
      </c>
      <c r="K42" s="53" t="s">
        <v>47</v>
      </c>
      <c r="L42" s="53" t="s">
        <v>47</v>
      </c>
      <c r="M42" s="53" t="s">
        <v>47</v>
      </c>
      <c r="N42" s="53" t="s">
        <v>47</v>
      </c>
      <c r="O42" s="53" t="s">
        <v>47</v>
      </c>
      <c r="P42" s="53"/>
      <c r="Q42" s="53" t="s">
        <v>139</v>
      </c>
      <c r="R42" s="53" t="s">
        <v>47</v>
      </c>
      <c r="S42" s="53" t="s">
        <v>47</v>
      </c>
      <c r="T42" s="53" t="s">
        <v>75</v>
      </c>
      <c r="U42" s="53" t="s">
        <v>66</v>
      </c>
      <c r="V42" s="53" t="s">
        <v>47</v>
      </c>
      <c r="W42" s="53" t="s">
        <v>47</v>
      </c>
      <c r="X42" s="53">
        <v>5</v>
      </c>
      <c r="Y42" s="57">
        <f>+VLOOKUP(B42,'LP 04-2024 con Códigos'!$E$6:$G$32,3,0)</f>
        <v>14990000</v>
      </c>
    </row>
    <row r="43" spans="1:25" x14ac:dyDescent="0.35">
      <c r="B43" s="137"/>
    </row>
    <row r="44" spans="1:25" ht="15.5" x14ac:dyDescent="0.35">
      <c r="A44" s="177" t="s">
        <v>101</v>
      </c>
      <c r="B44" s="135" t="s">
        <v>95</v>
      </c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7"/>
    </row>
    <row r="45" spans="1:25" ht="14.25" customHeight="1" x14ac:dyDescent="0.35">
      <c r="A45" s="178"/>
      <c r="B45" s="140" t="s">
        <v>96</v>
      </c>
      <c r="C45" s="51" t="s">
        <v>99</v>
      </c>
      <c r="D45" s="53" t="s">
        <v>46</v>
      </c>
      <c r="E45" s="52">
        <v>1451</v>
      </c>
      <c r="F45" s="53">
        <v>101</v>
      </c>
      <c r="G45" s="53">
        <v>850</v>
      </c>
      <c r="H45" s="53">
        <v>0</v>
      </c>
      <c r="I45" s="53" t="s">
        <v>47</v>
      </c>
      <c r="J45" s="53" t="s">
        <v>47</v>
      </c>
      <c r="K45" s="53" t="s">
        <v>47</v>
      </c>
      <c r="L45" s="53" t="s">
        <v>47</v>
      </c>
      <c r="M45" s="53" t="s">
        <v>77</v>
      </c>
      <c r="N45" s="53" t="s">
        <v>77</v>
      </c>
      <c r="O45" s="53" t="s">
        <v>77</v>
      </c>
      <c r="P45" s="53" t="s">
        <v>77</v>
      </c>
      <c r="Q45" s="134" t="s">
        <v>93</v>
      </c>
      <c r="R45" s="53" t="s">
        <v>47</v>
      </c>
      <c r="S45" s="53" t="s">
        <v>77</v>
      </c>
      <c r="T45" s="53" t="s">
        <v>77</v>
      </c>
      <c r="U45" s="53" t="s">
        <v>77</v>
      </c>
      <c r="V45" s="53"/>
      <c r="W45" s="53"/>
      <c r="X45" s="53">
        <v>2</v>
      </c>
      <c r="Y45" s="57">
        <f>+VLOOKUP(B45,'LP 04-2024 con Códigos'!$E$6:$G$32,3,0)</f>
        <v>9151100</v>
      </c>
    </row>
    <row r="46" spans="1:25" ht="15.75" customHeight="1" x14ac:dyDescent="0.35">
      <c r="A46" s="178"/>
    </row>
    <row r="47" spans="1:25" ht="15.5" x14ac:dyDescent="0.35">
      <c r="A47" s="178"/>
      <c r="B47" s="141" t="s">
        <v>97</v>
      </c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7"/>
    </row>
    <row r="48" spans="1:25" x14ac:dyDescent="0.35">
      <c r="A48" s="178"/>
      <c r="B48" s="139" t="s">
        <v>144</v>
      </c>
      <c r="C48" s="48" t="s">
        <v>91</v>
      </c>
      <c r="D48" s="49" t="s">
        <v>46</v>
      </c>
      <c r="E48" s="50">
        <v>1597</v>
      </c>
      <c r="F48" s="49">
        <v>122</v>
      </c>
      <c r="G48" s="49">
        <v>1495</v>
      </c>
      <c r="H48" s="49">
        <v>0</v>
      </c>
      <c r="I48" s="49" t="s">
        <v>47</v>
      </c>
      <c r="J48" s="49" t="s">
        <v>47</v>
      </c>
      <c r="K48" s="49" t="s">
        <v>47</v>
      </c>
      <c r="L48" s="49" t="s">
        <v>47</v>
      </c>
      <c r="M48" s="49" t="s">
        <v>77</v>
      </c>
      <c r="N48" s="49" t="s">
        <v>77</v>
      </c>
      <c r="O48" s="49" t="s">
        <v>77</v>
      </c>
      <c r="P48" s="49" t="s">
        <v>77</v>
      </c>
      <c r="Q48" s="133" t="s">
        <v>93</v>
      </c>
      <c r="R48" s="49" t="s">
        <v>47</v>
      </c>
      <c r="S48" s="49" t="s">
        <v>77</v>
      </c>
      <c r="T48" s="49" t="s">
        <v>77</v>
      </c>
      <c r="U48" s="49" t="s">
        <v>77</v>
      </c>
      <c r="V48" s="49"/>
      <c r="W48" s="49"/>
      <c r="X48" s="49">
        <v>2</v>
      </c>
      <c r="Y48" s="55">
        <f>+VLOOKUP(B48,'LP 04-2024 con Códigos'!$E$6:$G$32,3,0)</f>
        <v>9270100</v>
      </c>
    </row>
    <row r="49" spans="1:25" ht="14.25" customHeight="1" x14ac:dyDescent="0.35">
      <c r="A49" s="178"/>
      <c r="B49" s="140" t="s">
        <v>146</v>
      </c>
      <c r="C49" s="51" t="s">
        <v>100</v>
      </c>
      <c r="D49" s="53" t="s">
        <v>46</v>
      </c>
      <c r="E49" s="52">
        <v>1597</v>
      </c>
      <c r="F49" s="53">
        <v>122</v>
      </c>
      <c r="G49" s="53">
        <v>1200</v>
      </c>
      <c r="H49" s="53">
        <v>0</v>
      </c>
      <c r="I49" s="53" t="s">
        <v>47</v>
      </c>
      <c r="J49" s="53" t="s">
        <v>47</v>
      </c>
      <c r="K49" s="53" t="s">
        <v>47</v>
      </c>
      <c r="L49" s="53" t="s">
        <v>47</v>
      </c>
      <c r="M49" s="53" t="s">
        <v>77</v>
      </c>
      <c r="N49" s="53" t="s">
        <v>77</v>
      </c>
      <c r="O49" s="53" t="s">
        <v>77</v>
      </c>
      <c r="P49" s="53" t="s">
        <v>77</v>
      </c>
      <c r="Q49" s="134" t="s">
        <v>93</v>
      </c>
      <c r="R49" s="53" t="s">
        <v>47</v>
      </c>
      <c r="S49" s="53" t="s">
        <v>77</v>
      </c>
      <c r="T49" s="53" t="s">
        <v>77</v>
      </c>
      <c r="U49" s="53" t="s">
        <v>77</v>
      </c>
      <c r="V49" s="53"/>
      <c r="W49" s="53"/>
      <c r="X49" s="53">
        <v>5</v>
      </c>
      <c r="Y49" s="57">
        <f>+VLOOKUP(B49,'LP 04-2024 con Códigos'!$E$6:$G$32,3,0)</f>
        <v>10103100</v>
      </c>
    </row>
    <row r="50" spans="1:25" x14ac:dyDescent="0.35">
      <c r="A50" s="178"/>
    </row>
    <row r="51" spans="1:25" ht="15.5" x14ac:dyDescent="0.35">
      <c r="A51" s="178"/>
      <c r="B51" s="141" t="s">
        <v>98</v>
      </c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7"/>
    </row>
    <row r="52" spans="1:25" x14ac:dyDescent="0.35">
      <c r="A52" s="178"/>
      <c r="B52" s="139" t="s">
        <v>148</v>
      </c>
      <c r="C52" s="48" t="s">
        <v>91</v>
      </c>
      <c r="D52" s="49" t="s">
        <v>46</v>
      </c>
      <c r="E52" s="50">
        <v>1599</v>
      </c>
      <c r="F52" s="49">
        <v>122</v>
      </c>
      <c r="G52" s="49">
        <v>2040</v>
      </c>
      <c r="H52" s="49">
        <v>0</v>
      </c>
      <c r="I52" s="49" t="s">
        <v>47</v>
      </c>
      <c r="J52" s="49" t="s">
        <v>47</v>
      </c>
      <c r="K52" s="49" t="s">
        <v>47</v>
      </c>
      <c r="L52" s="49" t="s">
        <v>77</v>
      </c>
      <c r="M52" s="49" t="s">
        <v>77</v>
      </c>
      <c r="N52" s="49" t="s">
        <v>77</v>
      </c>
      <c r="O52" s="49" t="s">
        <v>77</v>
      </c>
      <c r="P52" s="49" t="s">
        <v>77</v>
      </c>
      <c r="Q52" s="133" t="s">
        <v>93</v>
      </c>
      <c r="R52" s="49" t="s">
        <v>47</v>
      </c>
      <c r="S52" s="49" t="s">
        <v>77</v>
      </c>
      <c r="T52" s="49" t="s">
        <v>77</v>
      </c>
      <c r="U52" s="49" t="s">
        <v>77</v>
      </c>
      <c r="V52" s="49"/>
      <c r="W52" s="49"/>
      <c r="X52" s="49">
        <v>2</v>
      </c>
      <c r="Y52" s="55">
        <f>+VLOOKUP(B52,'LP 04-2024 con Códigos'!$E$6:$G$32,3,0)</f>
        <v>11174100</v>
      </c>
    </row>
    <row r="53" spans="1:25" ht="14.25" customHeight="1" x14ac:dyDescent="0.35">
      <c r="A53" s="178"/>
      <c r="B53" s="140" t="s">
        <v>150</v>
      </c>
      <c r="C53" s="51" t="s">
        <v>100</v>
      </c>
      <c r="D53" s="53" t="s">
        <v>46</v>
      </c>
      <c r="E53" s="52">
        <v>1599</v>
      </c>
      <c r="F53" s="53">
        <v>122</v>
      </c>
      <c r="G53" s="53">
        <v>1555</v>
      </c>
      <c r="H53" s="53">
        <v>0</v>
      </c>
      <c r="I53" s="53" t="s">
        <v>47</v>
      </c>
      <c r="J53" s="53" t="s">
        <v>47</v>
      </c>
      <c r="K53" s="53" t="s">
        <v>47</v>
      </c>
      <c r="L53" s="53" t="s">
        <v>77</v>
      </c>
      <c r="M53" s="53" t="s">
        <v>77</v>
      </c>
      <c r="N53" s="53" t="s">
        <v>77</v>
      </c>
      <c r="O53" s="53" t="s">
        <v>77</v>
      </c>
      <c r="P53" s="53" t="s">
        <v>77</v>
      </c>
      <c r="Q53" s="134" t="s">
        <v>93</v>
      </c>
      <c r="R53" s="53" t="s">
        <v>47</v>
      </c>
      <c r="S53" s="53" t="s">
        <v>77</v>
      </c>
      <c r="T53" s="53" t="s">
        <v>77</v>
      </c>
      <c r="U53" s="53" t="s">
        <v>77</v>
      </c>
      <c r="V53" s="53"/>
      <c r="W53" s="53"/>
      <c r="X53" s="53">
        <v>5</v>
      </c>
      <c r="Y53" s="57">
        <f>+VLOOKUP(B53,'LP 04-2024 con Códigos'!$E$6:$G$32,3,0)</f>
        <v>11888100</v>
      </c>
    </row>
    <row r="54" spans="1:25" ht="14.25" customHeight="1" x14ac:dyDescent="0.35">
      <c r="A54" s="178"/>
      <c r="B54" s="143"/>
      <c r="C54" s="144"/>
      <c r="D54" s="145"/>
      <c r="E54" s="146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7"/>
    </row>
    <row r="55" spans="1:25" ht="14.25" customHeight="1" x14ac:dyDescent="0.35">
      <c r="A55" s="178"/>
      <c r="B55" s="138" t="s">
        <v>169</v>
      </c>
      <c r="C55" s="45"/>
      <c r="D55" s="45"/>
      <c r="E55" s="46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7"/>
    </row>
    <row r="56" spans="1:25" ht="14.25" customHeight="1" x14ac:dyDescent="0.35">
      <c r="A56" s="178"/>
      <c r="B56" s="136" t="s">
        <v>173</v>
      </c>
      <c r="C56" s="51" t="s">
        <v>103</v>
      </c>
      <c r="D56" s="53" t="s">
        <v>46</v>
      </c>
      <c r="E56" s="52">
        <v>1500</v>
      </c>
      <c r="F56" s="53">
        <v>108</v>
      </c>
      <c r="G56" s="53" t="s">
        <v>170</v>
      </c>
      <c r="H56" s="53">
        <v>2</v>
      </c>
      <c r="I56" s="53" t="s">
        <v>47</v>
      </c>
      <c r="J56" s="53" t="s">
        <v>47</v>
      </c>
      <c r="K56" s="53" t="s">
        <v>47</v>
      </c>
      <c r="L56" s="53" t="s">
        <v>47</v>
      </c>
      <c r="M56" s="53" t="s">
        <v>47</v>
      </c>
      <c r="N56" s="53" t="s">
        <v>47</v>
      </c>
      <c r="O56" s="53" t="s">
        <v>77</v>
      </c>
      <c r="P56" s="53" t="s">
        <v>77</v>
      </c>
      <c r="Q56" s="134" t="s">
        <v>171</v>
      </c>
      <c r="R56" s="53" t="s">
        <v>77</v>
      </c>
      <c r="S56" s="53" t="s">
        <v>47</v>
      </c>
      <c r="T56" s="53" t="s">
        <v>72</v>
      </c>
      <c r="U56" s="53" t="s">
        <v>77</v>
      </c>
      <c r="V56" s="53" t="s">
        <v>47</v>
      </c>
      <c r="W56" s="53" t="s">
        <v>47</v>
      </c>
      <c r="X56" s="53">
        <v>7</v>
      </c>
      <c r="Y56" s="223">
        <f>+VLOOKUP(B56,'LP 04-2024 con Códigos'!$E:$G,3,0)</f>
        <v>11990000</v>
      </c>
    </row>
    <row r="57" spans="1:25" x14ac:dyDescent="0.35">
      <c r="A57" s="178"/>
      <c r="B57" s="172"/>
      <c r="D57" s="173"/>
      <c r="E57" s="174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5"/>
      <c r="R57" s="173"/>
      <c r="S57" s="173"/>
      <c r="T57" s="173"/>
      <c r="U57" s="173"/>
      <c r="V57" s="173"/>
      <c r="W57" s="173"/>
      <c r="X57" s="173"/>
      <c r="Y57" s="176"/>
    </row>
    <row r="58" spans="1:25" ht="15.5" x14ac:dyDescent="0.35">
      <c r="A58" s="178"/>
      <c r="B58" s="138" t="s">
        <v>102</v>
      </c>
      <c r="C58" s="45"/>
      <c r="D58" s="45"/>
      <c r="E58" s="46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7"/>
    </row>
    <row r="59" spans="1:25" x14ac:dyDescent="0.35">
      <c r="A59" s="178"/>
      <c r="B59" s="142" t="s">
        <v>189</v>
      </c>
      <c r="C59" s="48" t="s">
        <v>103</v>
      </c>
      <c r="D59" s="49" t="s">
        <v>46</v>
      </c>
      <c r="E59" s="50">
        <v>2000</v>
      </c>
      <c r="F59" s="49">
        <v>141</v>
      </c>
      <c r="G59" s="49">
        <v>0</v>
      </c>
      <c r="H59" s="49">
        <v>2</v>
      </c>
      <c r="I59" s="49" t="s">
        <v>47</v>
      </c>
      <c r="J59" s="49" t="s">
        <v>47</v>
      </c>
      <c r="K59" s="49" t="s">
        <v>47</v>
      </c>
      <c r="L59" s="49" t="s">
        <v>47</v>
      </c>
      <c r="M59" s="49" t="s">
        <v>47</v>
      </c>
      <c r="N59" s="49" t="s">
        <v>47</v>
      </c>
      <c r="O59" s="49" t="s">
        <v>77</v>
      </c>
      <c r="P59" s="49" t="s">
        <v>77</v>
      </c>
      <c r="Q59" s="133" t="s">
        <v>104</v>
      </c>
      <c r="R59" s="49" t="s">
        <v>77</v>
      </c>
      <c r="S59" s="49" t="s">
        <v>47</v>
      </c>
      <c r="T59" s="49" t="s">
        <v>77</v>
      </c>
      <c r="U59" s="49" t="s">
        <v>47</v>
      </c>
      <c r="V59" s="49" t="s">
        <v>47</v>
      </c>
      <c r="W59" s="49" t="s">
        <v>47</v>
      </c>
      <c r="X59" s="49">
        <v>7</v>
      </c>
      <c r="Y59" s="223">
        <f>+VLOOKUP(B59,'LP 04-2024 con Códigos'!$E:$G,3,0)</f>
        <v>14990000</v>
      </c>
    </row>
    <row r="60" spans="1:25" x14ac:dyDescent="0.35">
      <c r="A60" s="179"/>
      <c r="B60" s="136" t="s">
        <v>190</v>
      </c>
      <c r="C60" s="51" t="s">
        <v>103</v>
      </c>
      <c r="D60" s="53" t="s">
        <v>73</v>
      </c>
      <c r="E60" s="52">
        <v>1500</v>
      </c>
      <c r="F60" s="53">
        <v>154</v>
      </c>
      <c r="G60" s="53">
        <v>0</v>
      </c>
      <c r="H60" s="53">
        <v>2</v>
      </c>
      <c r="I60" s="53" t="s">
        <v>47</v>
      </c>
      <c r="J60" s="53" t="s">
        <v>47</v>
      </c>
      <c r="K60" s="53" t="s">
        <v>47</v>
      </c>
      <c r="L60" s="53" t="s">
        <v>47</v>
      </c>
      <c r="M60" s="53" t="s">
        <v>47</v>
      </c>
      <c r="N60" s="53" t="s">
        <v>47</v>
      </c>
      <c r="O60" s="53" t="s">
        <v>77</v>
      </c>
      <c r="P60" s="53" t="s">
        <v>77</v>
      </c>
      <c r="Q60" s="134" t="s">
        <v>104</v>
      </c>
      <c r="R60" s="53" t="s">
        <v>77</v>
      </c>
      <c r="S60" s="53" t="s">
        <v>47</v>
      </c>
      <c r="T60" s="53" t="s">
        <v>47</v>
      </c>
      <c r="U60" s="53" t="s">
        <v>47</v>
      </c>
      <c r="V60" s="53" t="s">
        <v>47</v>
      </c>
      <c r="W60" s="53" t="s">
        <v>47</v>
      </c>
      <c r="X60" s="53">
        <v>7</v>
      </c>
      <c r="Y60" s="223">
        <f>+VLOOKUP(B60,'LP 04-2024 con Códigos'!$E:$G,3,0)</f>
        <v>15990000</v>
      </c>
    </row>
    <row r="61" spans="1:25" x14ac:dyDescent="0.35">
      <c r="A61" s="162"/>
      <c r="B61" s="143"/>
      <c r="C61" s="144"/>
      <c r="D61" s="145"/>
      <c r="E61" s="146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7"/>
    </row>
    <row r="62" spans="1:25" ht="15.5" x14ac:dyDescent="0.35">
      <c r="B62" s="167" t="s">
        <v>198</v>
      </c>
      <c r="C62" s="216"/>
      <c r="D62" s="216"/>
      <c r="E62" s="217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8"/>
    </row>
    <row r="63" spans="1:25" x14ac:dyDescent="0.35">
      <c r="A63" s="177" t="s">
        <v>187</v>
      </c>
      <c r="B63" s="219" t="s">
        <v>192</v>
      </c>
      <c r="C63" s="220" t="s">
        <v>164</v>
      </c>
      <c r="D63" s="221" t="s">
        <v>73</v>
      </c>
      <c r="E63" s="222">
        <v>2500</v>
      </c>
      <c r="F63" s="221">
        <v>140</v>
      </c>
      <c r="G63" s="221">
        <v>1000</v>
      </c>
      <c r="H63" s="221">
        <v>2</v>
      </c>
      <c r="I63" s="221" t="s">
        <v>199</v>
      </c>
      <c r="J63" s="221" t="s">
        <v>47</v>
      </c>
      <c r="K63" s="221" t="s">
        <v>47</v>
      </c>
      <c r="L63" s="221" t="s">
        <v>199</v>
      </c>
      <c r="M63" s="221" t="s">
        <v>77</v>
      </c>
      <c r="N63" s="221" t="s">
        <v>199</v>
      </c>
      <c r="O63" s="221" t="s">
        <v>77</v>
      </c>
      <c r="P63" s="221" t="s">
        <v>77</v>
      </c>
      <c r="Q63" s="221" t="s">
        <v>200</v>
      </c>
      <c r="R63" s="221" t="s">
        <v>47</v>
      </c>
      <c r="S63" s="221" t="s">
        <v>201</v>
      </c>
      <c r="T63" s="221" t="s">
        <v>72</v>
      </c>
      <c r="U63" s="221" t="s">
        <v>66</v>
      </c>
      <c r="V63" s="221" t="s">
        <v>204</v>
      </c>
      <c r="W63" s="221"/>
      <c r="X63" s="221">
        <v>5</v>
      </c>
      <c r="Y63" s="223">
        <f>+VLOOKUP(B63,'LP 04-2024 con Códigos'!$E:$G,3,0)</f>
        <v>17838100</v>
      </c>
    </row>
    <row r="64" spans="1:25" x14ac:dyDescent="0.35">
      <c r="A64" s="178"/>
      <c r="B64" s="208" t="s">
        <v>194</v>
      </c>
      <c r="C64" s="156" t="s">
        <v>164</v>
      </c>
      <c r="D64" s="157" t="s">
        <v>73</v>
      </c>
      <c r="E64" s="158">
        <v>2500</v>
      </c>
      <c r="F64" s="157">
        <v>140</v>
      </c>
      <c r="G64" s="157">
        <v>1000</v>
      </c>
      <c r="H64" s="157">
        <v>2</v>
      </c>
      <c r="I64" s="157" t="s">
        <v>199</v>
      </c>
      <c r="J64" s="157" t="s">
        <v>47</v>
      </c>
      <c r="K64" s="157" t="s">
        <v>47</v>
      </c>
      <c r="L64" s="157" t="s">
        <v>199</v>
      </c>
      <c r="M64" s="157" t="s">
        <v>77</v>
      </c>
      <c r="N64" s="157" t="s">
        <v>199</v>
      </c>
      <c r="O64" s="157" t="s">
        <v>77</v>
      </c>
      <c r="P64" s="157" t="s">
        <v>77</v>
      </c>
      <c r="Q64" s="157" t="s">
        <v>200</v>
      </c>
      <c r="R64" s="157" t="s">
        <v>47</v>
      </c>
      <c r="S64" s="157" t="s">
        <v>201</v>
      </c>
      <c r="T64" s="157" t="s">
        <v>72</v>
      </c>
      <c r="U64" s="157" t="s">
        <v>66</v>
      </c>
      <c r="V64" s="157" t="s">
        <v>204</v>
      </c>
      <c r="W64" s="157"/>
      <c r="X64" s="157">
        <v>5</v>
      </c>
      <c r="Y64" s="159">
        <f>+VLOOKUP(B64,'LP 04-2024 con Códigos'!$E:$G,3,0)</f>
        <v>19028100</v>
      </c>
    </row>
    <row r="65" spans="1:25" x14ac:dyDescent="0.35">
      <c r="A65" s="178"/>
      <c r="B65" s="155" t="s">
        <v>196</v>
      </c>
      <c r="C65" s="213" t="s">
        <v>164</v>
      </c>
      <c r="D65" s="214" t="s">
        <v>73</v>
      </c>
      <c r="E65" s="215">
        <v>2500</v>
      </c>
      <c r="F65" s="214">
        <v>140</v>
      </c>
      <c r="G65" s="214">
        <v>1000</v>
      </c>
      <c r="H65" s="214">
        <v>2</v>
      </c>
      <c r="I65" s="214" t="s">
        <v>47</v>
      </c>
      <c r="J65" s="214" t="s">
        <v>47</v>
      </c>
      <c r="K65" s="214" t="s">
        <v>47</v>
      </c>
      <c r="L65" s="214" t="s">
        <v>47</v>
      </c>
      <c r="M65" s="214" t="s">
        <v>199</v>
      </c>
      <c r="N65" s="214" t="s">
        <v>47</v>
      </c>
      <c r="O65" s="214" t="s">
        <v>47</v>
      </c>
      <c r="P65" s="214" t="s">
        <v>77</v>
      </c>
      <c r="Q65" s="214" t="s">
        <v>202</v>
      </c>
      <c r="R65" s="214" t="s">
        <v>47</v>
      </c>
      <c r="S65" s="214" t="s">
        <v>201</v>
      </c>
      <c r="T65" s="214" t="s">
        <v>72</v>
      </c>
      <c r="U65" s="214" t="s">
        <v>203</v>
      </c>
      <c r="V65" s="214" t="s">
        <v>47</v>
      </c>
      <c r="W65" s="214"/>
      <c r="X65" s="214">
        <v>5</v>
      </c>
      <c r="Y65" s="224">
        <f>+VLOOKUP(B65,'LP 04-2024 con Códigos'!$E:$G,3,0)</f>
        <v>20337100</v>
      </c>
    </row>
    <row r="66" spans="1:25" x14ac:dyDescent="0.35">
      <c r="A66" s="179"/>
      <c r="B66" s="211" t="s">
        <v>197</v>
      </c>
      <c r="C66" s="212" t="s">
        <v>164</v>
      </c>
      <c r="D66" s="173" t="s">
        <v>73</v>
      </c>
      <c r="E66" s="174">
        <v>2500</v>
      </c>
      <c r="F66" s="173">
        <v>140</v>
      </c>
      <c r="G66" s="173">
        <v>1000</v>
      </c>
      <c r="H66" s="173">
        <v>2</v>
      </c>
      <c r="I66" s="173" t="s">
        <v>47</v>
      </c>
      <c r="J66" s="173" t="s">
        <v>47</v>
      </c>
      <c r="K66" s="173" t="s">
        <v>47</v>
      </c>
      <c r="L66" s="173" t="s">
        <v>47</v>
      </c>
      <c r="M66" s="173" t="s">
        <v>47</v>
      </c>
      <c r="N66" s="173" t="s">
        <v>47</v>
      </c>
      <c r="O66" s="173" t="s">
        <v>47</v>
      </c>
      <c r="P66" s="173" t="s">
        <v>77</v>
      </c>
      <c r="Q66" s="173" t="s">
        <v>202</v>
      </c>
      <c r="R66" s="173" t="s">
        <v>47</v>
      </c>
      <c r="S66" s="173" t="s">
        <v>201</v>
      </c>
      <c r="T66" s="173" t="s">
        <v>72</v>
      </c>
      <c r="U66" s="173" t="s">
        <v>167</v>
      </c>
      <c r="V66" s="173" t="s">
        <v>47</v>
      </c>
      <c r="W66" s="173"/>
      <c r="X66" s="173">
        <v>5</v>
      </c>
      <c r="Y66" s="176">
        <f>+VLOOKUP(B66,'LP 04-2024 con Códigos'!$E:$G,3,0)</f>
        <v>21765100</v>
      </c>
    </row>
  </sheetData>
  <mergeCells count="4">
    <mergeCell ref="A32:A42"/>
    <mergeCell ref="A44:A60"/>
    <mergeCell ref="A9:A30"/>
    <mergeCell ref="A63:A6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0A26-87FE-48C4-8A37-2D188048AAB6}">
  <sheetPr>
    <tabColor rgb="FFFFC000"/>
    <pageSetUpPr fitToPage="1"/>
  </sheetPr>
  <dimension ref="A1:O73"/>
  <sheetViews>
    <sheetView showGridLines="0" tabSelected="1" zoomScale="90" zoomScaleNormal="90" workbookViewId="0">
      <pane xSplit="3" ySplit="5" topLeftCell="D16" activePane="bottomRight" state="frozen"/>
      <selection activeCell="B6" sqref="B6"/>
      <selection pane="topRight" activeCell="B6" sqref="B6"/>
      <selection pane="bottomLeft" activeCell="B6" sqref="B6"/>
      <selection pane="bottomRight" activeCell="N21" sqref="N21"/>
    </sheetView>
  </sheetViews>
  <sheetFormatPr baseColWidth="10" defaultRowHeight="13" x14ac:dyDescent="0.35"/>
  <cols>
    <col min="1" max="1" width="3" style="104" bestFit="1" customWidth="1"/>
    <col min="2" max="2" width="45.54296875" style="102" customWidth="1"/>
    <col min="3" max="3" width="1.54296875" style="100" customWidth="1"/>
    <col min="4" max="4" width="15.6328125" style="102" customWidth="1"/>
    <col min="5" max="5" width="1.54296875" style="103" customWidth="1"/>
    <col min="6" max="6" width="11.90625" style="101" bestFit="1" customWidth="1"/>
    <col min="7" max="7" width="2.08984375" style="101" customWidth="1"/>
    <col min="8" max="8" width="15.36328125" style="101" customWidth="1"/>
    <col min="9" max="9" width="3.54296875" style="101" customWidth="1"/>
    <col min="10" max="10" width="15.90625" style="105" customWidth="1"/>
    <col min="11" max="11" width="12.6328125" style="86" customWidth="1"/>
    <col min="12" max="14" width="11.453125" style="86"/>
    <col min="15" max="15" width="12.453125" style="86" bestFit="1" customWidth="1"/>
    <col min="16" max="166" width="11.453125" style="86"/>
    <col min="167" max="167" width="3.6328125" style="86" bestFit="1" customWidth="1"/>
    <col min="168" max="168" width="37.6328125" style="86" bestFit="1" customWidth="1"/>
    <col min="169" max="169" width="1.36328125" style="86" customWidth="1"/>
    <col min="170" max="170" width="13.36328125" style="86" bestFit="1" customWidth="1"/>
    <col min="171" max="171" width="1.36328125" style="86" customWidth="1"/>
    <col min="172" max="173" width="24.54296875" style="86" customWidth="1"/>
    <col min="174" max="174" width="14.6328125" style="86" bestFit="1" customWidth="1"/>
    <col min="175" max="175" width="1.36328125" style="86" customWidth="1"/>
    <col min="176" max="176" width="12" style="86" bestFit="1" customWidth="1"/>
    <col min="177" max="178" width="12" style="86" customWidth="1"/>
    <col min="179" max="422" width="11.453125" style="86"/>
    <col min="423" max="423" width="3.6328125" style="86" bestFit="1" customWidth="1"/>
    <col min="424" max="424" width="37.6328125" style="86" bestFit="1" customWidth="1"/>
    <col min="425" max="425" width="1.36328125" style="86" customWidth="1"/>
    <col min="426" max="426" width="13.36328125" style="86" bestFit="1" customWidth="1"/>
    <col min="427" max="427" width="1.36328125" style="86" customWidth="1"/>
    <col min="428" max="429" width="24.54296875" style="86" customWidth="1"/>
    <col min="430" max="430" width="14.6328125" style="86" bestFit="1" customWidth="1"/>
    <col min="431" max="431" width="1.36328125" style="86" customWidth="1"/>
    <col min="432" max="432" width="12" style="86" bestFit="1" customWidth="1"/>
    <col min="433" max="434" width="12" style="86" customWidth="1"/>
    <col min="435" max="678" width="11.453125" style="86"/>
    <col min="679" max="679" width="3.6328125" style="86" bestFit="1" customWidth="1"/>
    <col min="680" max="680" width="37.6328125" style="86" bestFit="1" customWidth="1"/>
    <col min="681" max="681" width="1.36328125" style="86" customWidth="1"/>
    <col min="682" max="682" width="13.36328125" style="86" bestFit="1" customWidth="1"/>
    <col min="683" max="683" width="1.36328125" style="86" customWidth="1"/>
    <col min="684" max="685" width="24.54296875" style="86" customWidth="1"/>
    <col min="686" max="686" width="14.6328125" style="86" bestFit="1" customWidth="1"/>
    <col min="687" max="687" width="1.36328125" style="86" customWidth="1"/>
    <col min="688" max="688" width="12" style="86" bestFit="1" customWidth="1"/>
    <col min="689" max="690" width="12" style="86" customWidth="1"/>
    <col min="691" max="934" width="11.453125" style="86"/>
    <col min="935" max="935" width="3.6328125" style="86" bestFit="1" customWidth="1"/>
    <col min="936" max="936" width="37.6328125" style="86" bestFit="1" customWidth="1"/>
    <col min="937" max="937" width="1.36328125" style="86" customWidth="1"/>
    <col min="938" max="938" width="13.36328125" style="86" bestFit="1" customWidth="1"/>
    <col min="939" max="939" width="1.36328125" style="86" customWidth="1"/>
    <col min="940" max="941" width="24.54296875" style="86" customWidth="1"/>
    <col min="942" max="942" width="14.6328125" style="86" bestFit="1" customWidth="1"/>
    <col min="943" max="943" width="1.36328125" style="86" customWidth="1"/>
    <col min="944" max="944" width="12" style="86" bestFit="1" customWidth="1"/>
    <col min="945" max="946" width="12" style="86" customWidth="1"/>
    <col min="947" max="1190" width="11.453125" style="86"/>
    <col min="1191" max="1191" width="3.6328125" style="86" bestFit="1" customWidth="1"/>
    <col min="1192" max="1192" width="37.6328125" style="86" bestFit="1" customWidth="1"/>
    <col min="1193" max="1193" width="1.36328125" style="86" customWidth="1"/>
    <col min="1194" max="1194" width="13.36328125" style="86" bestFit="1" customWidth="1"/>
    <col min="1195" max="1195" width="1.36328125" style="86" customWidth="1"/>
    <col min="1196" max="1197" width="24.54296875" style="86" customWidth="1"/>
    <col min="1198" max="1198" width="14.6328125" style="86" bestFit="1" customWidth="1"/>
    <col min="1199" max="1199" width="1.36328125" style="86" customWidth="1"/>
    <col min="1200" max="1200" width="12" style="86" bestFit="1" customWidth="1"/>
    <col min="1201" max="1202" width="12" style="86" customWidth="1"/>
    <col min="1203" max="1446" width="11.453125" style="86"/>
    <col min="1447" max="1447" width="3.6328125" style="86" bestFit="1" customWidth="1"/>
    <col min="1448" max="1448" width="37.6328125" style="86" bestFit="1" customWidth="1"/>
    <col min="1449" max="1449" width="1.36328125" style="86" customWidth="1"/>
    <col min="1450" max="1450" width="13.36328125" style="86" bestFit="1" customWidth="1"/>
    <col min="1451" max="1451" width="1.36328125" style="86" customWidth="1"/>
    <col min="1452" max="1453" width="24.54296875" style="86" customWidth="1"/>
    <col min="1454" max="1454" width="14.6328125" style="86" bestFit="1" customWidth="1"/>
    <col min="1455" max="1455" width="1.36328125" style="86" customWidth="1"/>
    <col min="1456" max="1456" width="12" style="86" bestFit="1" customWidth="1"/>
    <col min="1457" max="1458" width="12" style="86" customWidth="1"/>
    <col min="1459" max="1702" width="11.453125" style="86"/>
    <col min="1703" max="1703" width="3.6328125" style="86" bestFit="1" customWidth="1"/>
    <col min="1704" max="1704" width="37.6328125" style="86" bestFit="1" customWidth="1"/>
    <col min="1705" max="1705" width="1.36328125" style="86" customWidth="1"/>
    <col min="1706" max="1706" width="13.36328125" style="86" bestFit="1" customWidth="1"/>
    <col min="1707" max="1707" width="1.36328125" style="86" customWidth="1"/>
    <col min="1708" max="1709" width="24.54296875" style="86" customWidth="1"/>
    <col min="1710" max="1710" width="14.6328125" style="86" bestFit="1" customWidth="1"/>
    <col min="1711" max="1711" width="1.36328125" style="86" customWidth="1"/>
    <col min="1712" max="1712" width="12" style="86" bestFit="1" customWidth="1"/>
    <col min="1713" max="1714" width="12" style="86" customWidth="1"/>
    <col min="1715" max="1958" width="11.453125" style="86"/>
    <col min="1959" max="1959" width="3.6328125" style="86" bestFit="1" customWidth="1"/>
    <col min="1960" max="1960" width="37.6328125" style="86" bestFit="1" customWidth="1"/>
    <col min="1961" max="1961" width="1.36328125" style="86" customWidth="1"/>
    <col min="1962" max="1962" width="13.36328125" style="86" bestFit="1" customWidth="1"/>
    <col min="1963" max="1963" width="1.36328125" style="86" customWidth="1"/>
    <col min="1964" max="1965" width="24.54296875" style="86" customWidth="1"/>
    <col min="1966" max="1966" width="14.6328125" style="86" bestFit="1" customWidth="1"/>
    <col min="1967" max="1967" width="1.36328125" style="86" customWidth="1"/>
    <col min="1968" max="1968" width="12" style="86" bestFit="1" customWidth="1"/>
    <col min="1969" max="1970" width="12" style="86" customWidth="1"/>
    <col min="1971" max="2214" width="11.453125" style="86"/>
    <col min="2215" max="2215" width="3.6328125" style="86" bestFit="1" customWidth="1"/>
    <col min="2216" max="2216" width="37.6328125" style="86" bestFit="1" customWidth="1"/>
    <col min="2217" max="2217" width="1.36328125" style="86" customWidth="1"/>
    <col min="2218" max="2218" width="13.36328125" style="86" bestFit="1" customWidth="1"/>
    <col min="2219" max="2219" width="1.36328125" style="86" customWidth="1"/>
    <col min="2220" max="2221" width="24.54296875" style="86" customWidth="1"/>
    <col min="2222" max="2222" width="14.6328125" style="86" bestFit="1" customWidth="1"/>
    <col min="2223" max="2223" width="1.36328125" style="86" customWidth="1"/>
    <col min="2224" max="2224" width="12" style="86" bestFit="1" customWidth="1"/>
    <col min="2225" max="2226" width="12" style="86" customWidth="1"/>
    <col min="2227" max="2470" width="11.453125" style="86"/>
    <col min="2471" max="2471" width="3.6328125" style="86" bestFit="1" customWidth="1"/>
    <col min="2472" max="2472" width="37.6328125" style="86" bestFit="1" customWidth="1"/>
    <col min="2473" max="2473" width="1.36328125" style="86" customWidth="1"/>
    <col min="2474" max="2474" width="13.36328125" style="86" bestFit="1" customWidth="1"/>
    <col min="2475" max="2475" width="1.36328125" style="86" customWidth="1"/>
    <col min="2476" max="2477" width="24.54296875" style="86" customWidth="1"/>
    <col min="2478" max="2478" width="14.6328125" style="86" bestFit="1" customWidth="1"/>
    <col min="2479" max="2479" width="1.36328125" style="86" customWidth="1"/>
    <col min="2480" max="2480" width="12" style="86" bestFit="1" customWidth="1"/>
    <col min="2481" max="2482" width="12" style="86" customWidth="1"/>
    <col min="2483" max="2726" width="11.453125" style="86"/>
    <col min="2727" max="2727" width="3.6328125" style="86" bestFit="1" customWidth="1"/>
    <col min="2728" max="2728" width="37.6328125" style="86" bestFit="1" customWidth="1"/>
    <col min="2729" max="2729" width="1.36328125" style="86" customWidth="1"/>
    <col min="2730" max="2730" width="13.36328125" style="86" bestFit="1" customWidth="1"/>
    <col min="2731" max="2731" width="1.36328125" style="86" customWidth="1"/>
    <col min="2732" max="2733" width="24.54296875" style="86" customWidth="1"/>
    <col min="2734" max="2734" width="14.6328125" style="86" bestFit="1" customWidth="1"/>
    <col min="2735" max="2735" width="1.36328125" style="86" customWidth="1"/>
    <col min="2736" max="2736" width="12" style="86" bestFit="1" customWidth="1"/>
    <col min="2737" max="2738" width="12" style="86" customWidth="1"/>
    <col min="2739" max="2982" width="11.453125" style="86"/>
    <col min="2983" max="2983" width="3.6328125" style="86" bestFit="1" customWidth="1"/>
    <col min="2984" max="2984" width="37.6328125" style="86" bestFit="1" customWidth="1"/>
    <col min="2985" max="2985" width="1.36328125" style="86" customWidth="1"/>
    <col min="2986" max="2986" width="13.36328125" style="86" bestFit="1" customWidth="1"/>
    <col min="2987" max="2987" width="1.36328125" style="86" customWidth="1"/>
    <col min="2988" max="2989" width="24.54296875" style="86" customWidth="1"/>
    <col min="2990" max="2990" width="14.6328125" style="86" bestFit="1" customWidth="1"/>
    <col min="2991" max="2991" width="1.36328125" style="86" customWidth="1"/>
    <col min="2992" max="2992" width="12" style="86" bestFit="1" customWidth="1"/>
    <col min="2993" max="2994" width="12" style="86" customWidth="1"/>
    <col min="2995" max="3238" width="11.453125" style="86"/>
    <col min="3239" max="3239" width="3.6328125" style="86" bestFit="1" customWidth="1"/>
    <col min="3240" max="3240" width="37.6328125" style="86" bestFit="1" customWidth="1"/>
    <col min="3241" max="3241" width="1.36328125" style="86" customWidth="1"/>
    <col min="3242" max="3242" width="13.36328125" style="86" bestFit="1" customWidth="1"/>
    <col min="3243" max="3243" width="1.36328125" style="86" customWidth="1"/>
    <col min="3244" max="3245" width="24.54296875" style="86" customWidth="1"/>
    <col min="3246" max="3246" width="14.6328125" style="86" bestFit="1" customWidth="1"/>
    <col min="3247" max="3247" width="1.36328125" style="86" customWidth="1"/>
    <col min="3248" max="3248" width="12" style="86" bestFit="1" customWidth="1"/>
    <col min="3249" max="3250" width="12" style="86" customWidth="1"/>
    <col min="3251" max="3494" width="11.453125" style="86"/>
    <col min="3495" max="3495" width="3.6328125" style="86" bestFit="1" customWidth="1"/>
    <col min="3496" max="3496" width="37.6328125" style="86" bestFit="1" customWidth="1"/>
    <col min="3497" max="3497" width="1.36328125" style="86" customWidth="1"/>
    <col min="3498" max="3498" width="13.36328125" style="86" bestFit="1" customWidth="1"/>
    <col min="3499" max="3499" width="1.36328125" style="86" customWidth="1"/>
    <col min="3500" max="3501" width="24.54296875" style="86" customWidth="1"/>
    <col min="3502" max="3502" width="14.6328125" style="86" bestFit="1" customWidth="1"/>
    <col min="3503" max="3503" width="1.36328125" style="86" customWidth="1"/>
    <col min="3504" max="3504" width="12" style="86" bestFit="1" customWidth="1"/>
    <col min="3505" max="3506" width="12" style="86" customWidth="1"/>
    <col min="3507" max="3750" width="11.453125" style="86"/>
    <col min="3751" max="3751" width="3.6328125" style="86" bestFit="1" customWidth="1"/>
    <col min="3752" max="3752" width="37.6328125" style="86" bestFit="1" customWidth="1"/>
    <col min="3753" max="3753" width="1.36328125" style="86" customWidth="1"/>
    <col min="3754" max="3754" width="13.36328125" style="86" bestFit="1" customWidth="1"/>
    <col min="3755" max="3755" width="1.36328125" style="86" customWidth="1"/>
    <col min="3756" max="3757" width="24.54296875" style="86" customWidth="1"/>
    <col min="3758" max="3758" width="14.6328125" style="86" bestFit="1" customWidth="1"/>
    <col min="3759" max="3759" width="1.36328125" style="86" customWidth="1"/>
    <col min="3760" max="3760" width="12" style="86" bestFit="1" customWidth="1"/>
    <col min="3761" max="3762" width="12" style="86" customWidth="1"/>
    <col min="3763" max="4006" width="11.453125" style="86"/>
    <col min="4007" max="4007" width="3.6328125" style="86" bestFit="1" customWidth="1"/>
    <col min="4008" max="4008" width="37.6328125" style="86" bestFit="1" customWidth="1"/>
    <col min="4009" max="4009" width="1.36328125" style="86" customWidth="1"/>
    <col min="4010" max="4010" width="13.36328125" style="86" bestFit="1" customWidth="1"/>
    <col min="4011" max="4011" width="1.36328125" style="86" customWidth="1"/>
    <col min="4012" max="4013" width="24.54296875" style="86" customWidth="1"/>
    <col min="4014" max="4014" width="14.6328125" style="86" bestFit="1" customWidth="1"/>
    <col min="4015" max="4015" width="1.36328125" style="86" customWidth="1"/>
    <col min="4016" max="4016" width="12" style="86" bestFit="1" customWidth="1"/>
    <col min="4017" max="4018" width="12" style="86" customWidth="1"/>
    <col min="4019" max="4262" width="11.453125" style="86"/>
    <col min="4263" max="4263" width="3.6328125" style="86" bestFit="1" customWidth="1"/>
    <col min="4264" max="4264" width="37.6328125" style="86" bestFit="1" customWidth="1"/>
    <col min="4265" max="4265" width="1.36328125" style="86" customWidth="1"/>
    <col min="4266" max="4266" width="13.36328125" style="86" bestFit="1" customWidth="1"/>
    <col min="4267" max="4267" width="1.36328125" style="86" customWidth="1"/>
    <col min="4268" max="4269" width="24.54296875" style="86" customWidth="1"/>
    <col min="4270" max="4270" width="14.6328125" style="86" bestFit="1" customWidth="1"/>
    <col min="4271" max="4271" width="1.36328125" style="86" customWidth="1"/>
    <col min="4272" max="4272" width="12" style="86" bestFit="1" customWidth="1"/>
    <col min="4273" max="4274" width="12" style="86" customWidth="1"/>
    <col min="4275" max="4518" width="11.453125" style="86"/>
    <col min="4519" max="4519" width="3.6328125" style="86" bestFit="1" customWidth="1"/>
    <col min="4520" max="4520" width="37.6328125" style="86" bestFit="1" customWidth="1"/>
    <col min="4521" max="4521" width="1.36328125" style="86" customWidth="1"/>
    <col min="4522" max="4522" width="13.36328125" style="86" bestFit="1" customWidth="1"/>
    <col min="4523" max="4523" width="1.36328125" style="86" customWidth="1"/>
    <col min="4524" max="4525" width="24.54296875" style="86" customWidth="1"/>
    <col min="4526" max="4526" width="14.6328125" style="86" bestFit="1" customWidth="1"/>
    <col min="4527" max="4527" width="1.36328125" style="86" customWidth="1"/>
    <col min="4528" max="4528" width="12" style="86" bestFit="1" customWidth="1"/>
    <col min="4529" max="4530" width="12" style="86" customWidth="1"/>
    <col min="4531" max="4774" width="11.453125" style="86"/>
    <col min="4775" max="4775" width="3.6328125" style="86" bestFit="1" customWidth="1"/>
    <col min="4776" max="4776" width="37.6328125" style="86" bestFit="1" customWidth="1"/>
    <col min="4777" max="4777" width="1.36328125" style="86" customWidth="1"/>
    <col min="4778" max="4778" width="13.36328125" style="86" bestFit="1" customWidth="1"/>
    <col min="4779" max="4779" width="1.36328125" style="86" customWidth="1"/>
    <col min="4780" max="4781" width="24.54296875" style="86" customWidth="1"/>
    <col min="4782" max="4782" width="14.6328125" style="86" bestFit="1" customWidth="1"/>
    <col min="4783" max="4783" width="1.36328125" style="86" customWidth="1"/>
    <col min="4784" max="4784" width="12" style="86" bestFit="1" customWidth="1"/>
    <col min="4785" max="4786" width="12" style="86" customWidth="1"/>
    <col min="4787" max="5030" width="11.453125" style="86"/>
    <col min="5031" max="5031" width="3.6328125" style="86" bestFit="1" customWidth="1"/>
    <col min="5032" max="5032" width="37.6328125" style="86" bestFit="1" customWidth="1"/>
    <col min="5033" max="5033" width="1.36328125" style="86" customWidth="1"/>
    <col min="5034" max="5034" width="13.36328125" style="86" bestFit="1" customWidth="1"/>
    <col min="5035" max="5035" width="1.36328125" style="86" customWidth="1"/>
    <col min="5036" max="5037" width="24.54296875" style="86" customWidth="1"/>
    <col min="5038" max="5038" width="14.6328125" style="86" bestFit="1" customWidth="1"/>
    <col min="5039" max="5039" width="1.36328125" style="86" customWidth="1"/>
    <col min="5040" max="5040" width="12" style="86" bestFit="1" customWidth="1"/>
    <col min="5041" max="5042" width="12" style="86" customWidth="1"/>
    <col min="5043" max="5286" width="11.453125" style="86"/>
    <col min="5287" max="5287" width="3.6328125" style="86" bestFit="1" customWidth="1"/>
    <col min="5288" max="5288" width="37.6328125" style="86" bestFit="1" customWidth="1"/>
    <col min="5289" max="5289" width="1.36328125" style="86" customWidth="1"/>
    <col min="5290" max="5290" width="13.36328125" style="86" bestFit="1" customWidth="1"/>
    <col min="5291" max="5291" width="1.36328125" style="86" customWidth="1"/>
    <col min="5292" max="5293" width="24.54296875" style="86" customWidth="1"/>
    <col min="5294" max="5294" width="14.6328125" style="86" bestFit="1" customWidth="1"/>
    <col min="5295" max="5295" width="1.36328125" style="86" customWidth="1"/>
    <col min="5296" max="5296" width="12" style="86" bestFit="1" customWidth="1"/>
    <col min="5297" max="5298" width="12" style="86" customWidth="1"/>
    <col min="5299" max="5542" width="11.453125" style="86"/>
    <col min="5543" max="5543" width="3.6328125" style="86" bestFit="1" customWidth="1"/>
    <col min="5544" max="5544" width="37.6328125" style="86" bestFit="1" customWidth="1"/>
    <col min="5545" max="5545" width="1.36328125" style="86" customWidth="1"/>
    <col min="5546" max="5546" width="13.36328125" style="86" bestFit="1" customWidth="1"/>
    <col min="5547" max="5547" width="1.36328125" style="86" customWidth="1"/>
    <col min="5548" max="5549" width="24.54296875" style="86" customWidth="1"/>
    <col min="5550" max="5550" width="14.6328125" style="86" bestFit="1" customWidth="1"/>
    <col min="5551" max="5551" width="1.36328125" style="86" customWidth="1"/>
    <col min="5552" max="5552" width="12" style="86" bestFit="1" customWidth="1"/>
    <col min="5553" max="5554" width="12" style="86" customWidth="1"/>
    <col min="5555" max="5798" width="11.453125" style="86"/>
    <col min="5799" max="5799" width="3.6328125" style="86" bestFit="1" customWidth="1"/>
    <col min="5800" max="5800" width="37.6328125" style="86" bestFit="1" customWidth="1"/>
    <col min="5801" max="5801" width="1.36328125" style="86" customWidth="1"/>
    <col min="5802" max="5802" width="13.36328125" style="86" bestFit="1" customWidth="1"/>
    <col min="5803" max="5803" width="1.36328125" style="86" customWidth="1"/>
    <col min="5804" max="5805" width="24.54296875" style="86" customWidth="1"/>
    <col min="5806" max="5806" width="14.6328125" style="86" bestFit="1" customWidth="1"/>
    <col min="5807" max="5807" width="1.36328125" style="86" customWidth="1"/>
    <col min="5808" max="5808" width="12" style="86" bestFit="1" customWidth="1"/>
    <col min="5809" max="5810" width="12" style="86" customWidth="1"/>
    <col min="5811" max="6054" width="11.453125" style="86"/>
    <col min="6055" max="6055" width="3.6328125" style="86" bestFit="1" customWidth="1"/>
    <col min="6056" max="6056" width="37.6328125" style="86" bestFit="1" customWidth="1"/>
    <col min="6057" max="6057" width="1.36328125" style="86" customWidth="1"/>
    <col min="6058" max="6058" width="13.36328125" style="86" bestFit="1" customWidth="1"/>
    <col min="6059" max="6059" width="1.36328125" style="86" customWidth="1"/>
    <col min="6060" max="6061" width="24.54296875" style="86" customWidth="1"/>
    <col min="6062" max="6062" width="14.6328125" style="86" bestFit="1" customWidth="1"/>
    <col min="6063" max="6063" width="1.36328125" style="86" customWidth="1"/>
    <col min="6064" max="6064" width="12" style="86" bestFit="1" customWidth="1"/>
    <col min="6065" max="6066" width="12" style="86" customWidth="1"/>
    <col min="6067" max="6310" width="11.453125" style="86"/>
    <col min="6311" max="6311" width="3.6328125" style="86" bestFit="1" customWidth="1"/>
    <col min="6312" max="6312" width="37.6328125" style="86" bestFit="1" customWidth="1"/>
    <col min="6313" max="6313" width="1.36328125" style="86" customWidth="1"/>
    <col min="6314" max="6314" width="13.36328125" style="86" bestFit="1" customWidth="1"/>
    <col min="6315" max="6315" width="1.36328125" style="86" customWidth="1"/>
    <col min="6316" max="6317" width="24.54296875" style="86" customWidth="1"/>
    <col min="6318" max="6318" width="14.6328125" style="86" bestFit="1" customWidth="1"/>
    <col min="6319" max="6319" width="1.36328125" style="86" customWidth="1"/>
    <col min="6320" max="6320" width="12" style="86" bestFit="1" customWidth="1"/>
    <col min="6321" max="6322" width="12" style="86" customWidth="1"/>
    <col min="6323" max="6566" width="11.453125" style="86"/>
    <col min="6567" max="6567" width="3.6328125" style="86" bestFit="1" customWidth="1"/>
    <col min="6568" max="6568" width="37.6328125" style="86" bestFit="1" customWidth="1"/>
    <col min="6569" max="6569" width="1.36328125" style="86" customWidth="1"/>
    <col min="6570" max="6570" width="13.36328125" style="86" bestFit="1" customWidth="1"/>
    <col min="6571" max="6571" width="1.36328125" style="86" customWidth="1"/>
    <col min="6572" max="6573" width="24.54296875" style="86" customWidth="1"/>
    <col min="6574" max="6574" width="14.6328125" style="86" bestFit="1" customWidth="1"/>
    <col min="6575" max="6575" width="1.36328125" style="86" customWidth="1"/>
    <col min="6576" max="6576" width="12" style="86" bestFit="1" customWidth="1"/>
    <col min="6577" max="6578" width="12" style="86" customWidth="1"/>
    <col min="6579" max="6822" width="11.453125" style="86"/>
    <col min="6823" max="6823" width="3.6328125" style="86" bestFit="1" customWidth="1"/>
    <col min="6824" max="6824" width="37.6328125" style="86" bestFit="1" customWidth="1"/>
    <col min="6825" max="6825" width="1.36328125" style="86" customWidth="1"/>
    <col min="6826" max="6826" width="13.36328125" style="86" bestFit="1" customWidth="1"/>
    <col min="6827" max="6827" width="1.36328125" style="86" customWidth="1"/>
    <col min="6828" max="6829" width="24.54296875" style="86" customWidth="1"/>
    <col min="6830" max="6830" width="14.6328125" style="86" bestFit="1" customWidth="1"/>
    <col min="6831" max="6831" width="1.36328125" style="86" customWidth="1"/>
    <col min="6832" max="6832" width="12" style="86" bestFit="1" customWidth="1"/>
    <col min="6833" max="6834" width="12" style="86" customWidth="1"/>
    <col min="6835" max="7078" width="11.453125" style="86"/>
    <col min="7079" max="7079" width="3.6328125" style="86" bestFit="1" customWidth="1"/>
    <col min="7080" max="7080" width="37.6328125" style="86" bestFit="1" customWidth="1"/>
    <col min="7081" max="7081" width="1.36328125" style="86" customWidth="1"/>
    <col min="7082" max="7082" width="13.36328125" style="86" bestFit="1" customWidth="1"/>
    <col min="7083" max="7083" width="1.36328125" style="86" customWidth="1"/>
    <col min="7084" max="7085" width="24.54296875" style="86" customWidth="1"/>
    <col min="7086" max="7086" width="14.6328125" style="86" bestFit="1" customWidth="1"/>
    <col min="7087" max="7087" width="1.36328125" style="86" customWidth="1"/>
    <col min="7088" max="7088" width="12" style="86" bestFit="1" customWidth="1"/>
    <col min="7089" max="7090" width="12" style="86" customWidth="1"/>
    <col min="7091" max="7334" width="11.453125" style="86"/>
    <col min="7335" max="7335" width="3.6328125" style="86" bestFit="1" customWidth="1"/>
    <col min="7336" max="7336" width="37.6328125" style="86" bestFit="1" customWidth="1"/>
    <col min="7337" max="7337" width="1.36328125" style="86" customWidth="1"/>
    <col min="7338" max="7338" width="13.36328125" style="86" bestFit="1" customWidth="1"/>
    <col min="7339" max="7339" width="1.36328125" style="86" customWidth="1"/>
    <col min="7340" max="7341" width="24.54296875" style="86" customWidth="1"/>
    <col min="7342" max="7342" width="14.6328125" style="86" bestFit="1" customWidth="1"/>
    <col min="7343" max="7343" width="1.36328125" style="86" customWidth="1"/>
    <col min="7344" max="7344" width="12" style="86" bestFit="1" customWidth="1"/>
    <col min="7345" max="7346" width="12" style="86" customWidth="1"/>
    <col min="7347" max="7590" width="11.453125" style="86"/>
    <col min="7591" max="7591" width="3.6328125" style="86" bestFit="1" customWidth="1"/>
    <col min="7592" max="7592" width="37.6328125" style="86" bestFit="1" customWidth="1"/>
    <col min="7593" max="7593" width="1.36328125" style="86" customWidth="1"/>
    <col min="7594" max="7594" width="13.36328125" style="86" bestFit="1" customWidth="1"/>
    <col min="7595" max="7595" width="1.36328125" style="86" customWidth="1"/>
    <col min="7596" max="7597" width="24.54296875" style="86" customWidth="1"/>
    <col min="7598" max="7598" width="14.6328125" style="86" bestFit="1" customWidth="1"/>
    <col min="7599" max="7599" width="1.36328125" style="86" customWidth="1"/>
    <col min="7600" max="7600" width="12" style="86" bestFit="1" customWidth="1"/>
    <col min="7601" max="7602" width="12" style="86" customWidth="1"/>
    <col min="7603" max="7846" width="11.453125" style="86"/>
    <col min="7847" max="7847" width="3.6328125" style="86" bestFit="1" customWidth="1"/>
    <col min="7848" max="7848" width="37.6328125" style="86" bestFit="1" customWidth="1"/>
    <col min="7849" max="7849" width="1.36328125" style="86" customWidth="1"/>
    <col min="7850" max="7850" width="13.36328125" style="86" bestFit="1" customWidth="1"/>
    <col min="7851" max="7851" width="1.36328125" style="86" customWidth="1"/>
    <col min="7852" max="7853" width="24.54296875" style="86" customWidth="1"/>
    <col min="7854" max="7854" width="14.6328125" style="86" bestFit="1" customWidth="1"/>
    <col min="7855" max="7855" width="1.36328125" style="86" customWidth="1"/>
    <col min="7856" max="7856" width="12" style="86" bestFit="1" customWidth="1"/>
    <col min="7857" max="7858" width="12" style="86" customWidth="1"/>
    <col min="7859" max="8102" width="11.453125" style="86"/>
    <col min="8103" max="8103" width="3.6328125" style="86" bestFit="1" customWidth="1"/>
    <col min="8104" max="8104" width="37.6328125" style="86" bestFit="1" customWidth="1"/>
    <col min="8105" max="8105" width="1.36328125" style="86" customWidth="1"/>
    <col min="8106" max="8106" width="13.36328125" style="86" bestFit="1" customWidth="1"/>
    <col min="8107" max="8107" width="1.36328125" style="86" customWidth="1"/>
    <col min="8108" max="8109" width="24.54296875" style="86" customWidth="1"/>
    <col min="8110" max="8110" width="14.6328125" style="86" bestFit="1" customWidth="1"/>
    <col min="8111" max="8111" width="1.36328125" style="86" customWidth="1"/>
    <col min="8112" max="8112" width="12" style="86" bestFit="1" customWidth="1"/>
    <col min="8113" max="8114" width="12" style="86" customWidth="1"/>
    <col min="8115" max="8358" width="11.453125" style="86"/>
    <col min="8359" max="8359" width="3.6328125" style="86" bestFit="1" customWidth="1"/>
    <col min="8360" max="8360" width="37.6328125" style="86" bestFit="1" customWidth="1"/>
    <col min="8361" max="8361" width="1.36328125" style="86" customWidth="1"/>
    <col min="8362" max="8362" width="13.36328125" style="86" bestFit="1" customWidth="1"/>
    <col min="8363" max="8363" width="1.36328125" style="86" customWidth="1"/>
    <col min="8364" max="8365" width="24.54296875" style="86" customWidth="1"/>
    <col min="8366" max="8366" width="14.6328125" style="86" bestFit="1" customWidth="1"/>
    <col min="8367" max="8367" width="1.36328125" style="86" customWidth="1"/>
    <col min="8368" max="8368" width="12" style="86" bestFit="1" customWidth="1"/>
    <col min="8369" max="8370" width="12" style="86" customWidth="1"/>
    <col min="8371" max="8614" width="11.453125" style="86"/>
    <col min="8615" max="8615" width="3.6328125" style="86" bestFit="1" customWidth="1"/>
    <col min="8616" max="8616" width="37.6328125" style="86" bestFit="1" customWidth="1"/>
    <col min="8617" max="8617" width="1.36328125" style="86" customWidth="1"/>
    <col min="8618" max="8618" width="13.36328125" style="86" bestFit="1" customWidth="1"/>
    <col min="8619" max="8619" width="1.36328125" style="86" customWidth="1"/>
    <col min="8620" max="8621" width="24.54296875" style="86" customWidth="1"/>
    <col min="8622" max="8622" width="14.6328125" style="86" bestFit="1" customWidth="1"/>
    <col min="8623" max="8623" width="1.36328125" style="86" customWidth="1"/>
    <col min="8624" max="8624" width="12" style="86" bestFit="1" customWidth="1"/>
    <col min="8625" max="8626" width="12" style="86" customWidth="1"/>
    <col min="8627" max="8870" width="11.453125" style="86"/>
    <col min="8871" max="8871" width="3.6328125" style="86" bestFit="1" customWidth="1"/>
    <col min="8872" max="8872" width="37.6328125" style="86" bestFit="1" customWidth="1"/>
    <col min="8873" max="8873" width="1.36328125" style="86" customWidth="1"/>
    <col min="8874" max="8874" width="13.36328125" style="86" bestFit="1" customWidth="1"/>
    <col min="8875" max="8875" width="1.36328125" style="86" customWidth="1"/>
    <col min="8876" max="8877" width="24.54296875" style="86" customWidth="1"/>
    <col min="8878" max="8878" width="14.6328125" style="86" bestFit="1" customWidth="1"/>
    <col min="8879" max="8879" width="1.36328125" style="86" customWidth="1"/>
    <col min="8880" max="8880" width="12" style="86" bestFit="1" customWidth="1"/>
    <col min="8881" max="8882" width="12" style="86" customWidth="1"/>
    <col min="8883" max="9126" width="11.453125" style="86"/>
    <col min="9127" max="9127" width="3.6328125" style="86" bestFit="1" customWidth="1"/>
    <col min="9128" max="9128" width="37.6328125" style="86" bestFit="1" customWidth="1"/>
    <col min="9129" max="9129" width="1.36328125" style="86" customWidth="1"/>
    <col min="9130" max="9130" width="13.36328125" style="86" bestFit="1" customWidth="1"/>
    <col min="9131" max="9131" width="1.36328125" style="86" customWidth="1"/>
    <col min="9132" max="9133" width="24.54296875" style="86" customWidth="1"/>
    <col min="9134" max="9134" width="14.6328125" style="86" bestFit="1" customWidth="1"/>
    <col min="9135" max="9135" width="1.36328125" style="86" customWidth="1"/>
    <col min="9136" max="9136" width="12" style="86" bestFit="1" customWidth="1"/>
    <col min="9137" max="9138" width="12" style="86" customWidth="1"/>
    <col min="9139" max="9382" width="11.453125" style="86"/>
    <col min="9383" max="9383" width="3.6328125" style="86" bestFit="1" customWidth="1"/>
    <col min="9384" max="9384" width="37.6328125" style="86" bestFit="1" customWidth="1"/>
    <col min="9385" max="9385" width="1.36328125" style="86" customWidth="1"/>
    <col min="9386" max="9386" width="13.36328125" style="86" bestFit="1" customWidth="1"/>
    <col min="9387" max="9387" width="1.36328125" style="86" customWidth="1"/>
    <col min="9388" max="9389" width="24.54296875" style="86" customWidth="1"/>
    <col min="9390" max="9390" width="14.6328125" style="86" bestFit="1" customWidth="1"/>
    <col min="9391" max="9391" width="1.36328125" style="86" customWidth="1"/>
    <col min="9392" max="9392" width="12" style="86" bestFit="1" customWidth="1"/>
    <col min="9393" max="9394" width="12" style="86" customWidth="1"/>
    <col min="9395" max="9638" width="11.453125" style="86"/>
    <col min="9639" max="9639" width="3.6328125" style="86" bestFit="1" customWidth="1"/>
    <col min="9640" max="9640" width="37.6328125" style="86" bestFit="1" customWidth="1"/>
    <col min="9641" max="9641" width="1.36328125" style="86" customWidth="1"/>
    <col min="9642" max="9642" width="13.36328125" style="86" bestFit="1" customWidth="1"/>
    <col min="9643" max="9643" width="1.36328125" style="86" customWidth="1"/>
    <col min="9644" max="9645" width="24.54296875" style="86" customWidth="1"/>
    <col min="9646" max="9646" width="14.6328125" style="86" bestFit="1" customWidth="1"/>
    <col min="9647" max="9647" width="1.36328125" style="86" customWidth="1"/>
    <col min="9648" max="9648" width="12" style="86" bestFit="1" customWidth="1"/>
    <col min="9649" max="9650" width="12" style="86" customWidth="1"/>
    <col min="9651" max="9894" width="11.453125" style="86"/>
    <col min="9895" max="9895" width="3.6328125" style="86" bestFit="1" customWidth="1"/>
    <col min="9896" max="9896" width="37.6328125" style="86" bestFit="1" customWidth="1"/>
    <col min="9897" max="9897" width="1.36328125" style="86" customWidth="1"/>
    <col min="9898" max="9898" width="13.36328125" style="86" bestFit="1" customWidth="1"/>
    <col min="9899" max="9899" width="1.36328125" style="86" customWidth="1"/>
    <col min="9900" max="9901" width="24.54296875" style="86" customWidth="1"/>
    <col min="9902" max="9902" width="14.6328125" style="86" bestFit="1" customWidth="1"/>
    <col min="9903" max="9903" width="1.36328125" style="86" customWidth="1"/>
    <col min="9904" max="9904" width="12" style="86" bestFit="1" customWidth="1"/>
    <col min="9905" max="9906" width="12" style="86" customWidth="1"/>
    <col min="9907" max="10150" width="11.453125" style="86"/>
    <col min="10151" max="10151" width="3.6328125" style="86" bestFit="1" customWidth="1"/>
    <col min="10152" max="10152" width="37.6328125" style="86" bestFit="1" customWidth="1"/>
    <col min="10153" max="10153" width="1.36328125" style="86" customWidth="1"/>
    <col min="10154" max="10154" width="13.36328125" style="86" bestFit="1" customWidth="1"/>
    <col min="10155" max="10155" width="1.36328125" style="86" customWidth="1"/>
    <col min="10156" max="10157" width="24.54296875" style="86" customWidth="1"/>
    <col min="10158" max="10158" width="14.6328125" style="86" bestFit="1" customWidth="1"/>
    <col min="10159" max="10159" width="1.36328125" style="86" customWidth="1"/>
    <col min="10160" max="10160" width="12" style="86" bestFit="1" customWidth="1"/>
    <col min="10161" max="10162" width="12" style="86" customWidth="1"/>
    <col min="10163" max="10406" width="11.453125" style="86"/>
    <col min="10407" max="10407" width="3.6328125" style="86" bestFit="1" customWidth="1"/>
    <col min="10408" max="10408" width="37.6328125" style="86" bestFit="1" customWidth="1"/>
    <col min="10409" max="10409" width="1.36328125" style="86" customWidth="1"/>
    <col min="10410" max="10410" width="13.36328125" style="86" bestFit="1" customWidth="1"/>
    <col min="10411" max="10411" width="1.36328125" style="86" customWidth="1"/>
    <col min="10412" max="10413" width="24.54296875" style="86" customWidth="1"/>
    <col min="10414" max="10414" width="14.6328125" style="86" bestFit="1" customWidth="1"/>
    <col min="10415" max="10415" width="1.36328125" style="86" customWidth="1"/>
    <col min="10416" max="10416" width="12" style="86" bestFit="1" customWidth="1"/>
    <col min="10417" max="10418" width="12" style="86" customWidth="1"/>
    <col min="10419" max="10662" width="11.453125" style="86"/>
    <col min="10663" max="10663" width="3.6328125" style="86" bestFit="1" customWidth="1"/>
    <col min="10664" max="10664" width="37.6328125" style="86" bestFit="1" customWidth="1"/>
    <col min="10665" max="10665" width="1.36328125" style="86" customWidth="1"/>
    <col min="10666" max="10666" width="13.36328125" style="86" bestFit="1" customWidth="1"/>
    <col min="10667" max="10667" width="1.36328125" style="86" customWidth="1"/>
    <col min="10668" max="10669" width="24.54296875" style="86" customWidth="1"/>
    <col min="10670" max="10670" width="14.6328125" style="86" bestFit="1" customWidth="1"/>
    <col min="10671" max="10671" width="1.36328125" style="86" customWidth="1"/>
    <col min="10672" max="10672" width="12" style="86" bestFit="1" customWidth="1"/>
    <col min="10673" max="10674" width="12" style="86" customWidth="1"/>
    <col min="10675" max="10918" width="11.453125" style="86"/>
    <col min="10919" max="10919" width="3.6328125" style="86" bestFit="1" customWidth="1"/>
    <col min="10920" max="10920" width="37.6328125" style="86" bestFit="1" customWidth="1"/>
    <col min="10921" max="10921" width="1.36328125" style="86" customWidth="1"/>
    <col min="10922" max="10922" width="13.36328125" style="86" bestFit="1" customWidth="1"/>
    <col min="10923" max="10923" width="1.36328125" style="86" customWidth="1"/>
    <col min="10924" max="10925" width="24.54296875" style="86" customWidth="1"/>
    <col min="10926" max="10926" width="14.6328125" style="86" bestFit="1" customWidth="1"/>
    <col min="10927" max="10927" width="1.36328125" style="86" customWidth="1"/>
    <col min="10928" max="10928" width="12" style="86" bestFit="1" customWidth="1"/>
    <col min="10929" max="10930" width="12" style="86" customWidth="1"/>
    <col min="10931" max="11174" width="11.453125" style="86"/>
    <col min="11175" max="11175" width="3.6328125" style="86" bestFit="1" customWidth="1"/>
    <col min="11176" max="11176" width="37.6328125" style="86" bestFit="1" customWidth="1"/>
    <col min="11177" max="11177" width="1.36328125" style="86" customWidth="1"/>
    <col min="11178" max="11178" width="13.36328125" style="86" bestFit="1" customWidth="1"/>
    <col min="11179" max="11179" width="1.36328125" style="86" customWidth="1"/>
    <col min="11180" max="11181" width="24.54296875" style="86" customWidth="1"/>
    <col min="11182" max="11182" width="14.6328125" style="86" bestFit="1" customWidth="1"/>
    <col min="11183" max="11183" width="1.36328125" style="86" customWidth="1"/>
    <col min="11184" max="11184" width="12" style="86" bestFit="1" customWidth="1"/>
    <col min="11185" max="11186" width="12" style="86" customWidth="1"/>
    <col min="11187" max="11430" width="11.453125" style="86"/>
    <col min="11431" max="11431" width="3.6328125" style="86" bestFit="1" customWidth="1"/>
    <col min="11432" max="11432" width="37.6328125" style="86" bestFit="1" customWidth="1"/>
    <col min="11433" max="11433" width="1.36328125" style="86" customWidth="1"/>
    <col min="11434" max="11434" width="13.36328125" style="86" bestFit="1" customWidth="1"/>
    <col min="11435" max="11435" width="1.36328125" style="86" customWidth="1"/>
    <col min="11436" max="11437" width="24.54296875" style="86" customWidth="1"/>
    <col min="11438" max="11438" width="14.6328125" style="86" bestFit="1" customWidth="1"/>
    <col min="11439" max="11439" width="1.36328125" style="86" customWidth="1"/>
    <col min="11440" max="11440" width="12" style="86" bestFit="1" customWidth="1"/>
    <col min="11441" max="11442" width="12" style="86" customWidth="1"/>
    <col min="11443" max="11686" width="11.453125" style="86"/>
    <col min="11687" max="11687" width="3.6328125" style="86" bestFit="1" customWidth="1"/>
    <col min="11688" max="11688" width="37.6328125" style="86" bestFit="1" customWidth="1"/>
    <col min="11689" max="11689" width="1.36328125" style="86" customWidth="1"/>
    <col min="11690" max="11690" width="13.36328125" style="86" bestFit="1" customWidth="1"/>
    <col min="11691" max="11691" width="1.36328125" style="86" customWidth="1"/>
    <col min="11692" max="11693" width="24.54296875" style="86" customWidth="1"/>
    <col min="11694" max="11694" width="14.6328125" style="86" bestFit="1" customWidth="1"/>
    <col min="11695" max="11695" width="1.36328125" style="86" customWidth="1"/>
    <col min="11696" max="11696" width="12" style="86" bestFit="1" customWidth="1"/>
    <col min="11697" max="11698" width="12" style="86" customWidth="1"/>
    <col min="11699" max="11942" width="11.453125" style="86"/>
    <col min="11943" max="11943" width="3.6328125" style="86" bestFit="1" customWidth="1"/>
    <col min="11944" max="11944" width="37.6328125" style="86" bestFit="1" customWidth="1"/>
    <col min="11945" max="11945" width="1.36328125" style="86" customWidth="1"/>
    <col min="11946" max="11946" width="13.36328125" style="86" bestFit="1" customWidth="1"/>
    <col min="11947" max="11947" width="1.36328125" style="86" customWidth="1"/>
    <col min="11948" max="11949" width="24.54296875" style="86" customWidth="1"/>
    <col min="11950" max="11950" width="14.6328125" style="86" bestFit="1" customWidth="1"/>
    <col min="11951" max="11951" width="1.36328125" style="86" customWidth="1"/>
    <col min="11952" max="11952" width="12" style="86" bestFit="1" customWidth="1"/>
    <col min="11953" max="11954" width="12" style="86" customWidth="1"/>
    <col min="11955" max="12198" width="11.453125" style="86"/>
    <col min="12199" max="12199" width="3.6328125" style="86" bestFit="1" customWidth="1"/>
    <col min="12200" max="12200" width="37.6328125" style="86" bestFit="1" customWidth="1"/>
    <col min="12201" max="12201" width="1.36328125" style="86" customWidth="1"/>
    <col min="12202" max="12202" width="13.36328125" style="86" bestFit="1" customWidth="1"/>
    <col min="12203" max="12203" width="1.36328125" style="86" customWidth="1"/>
    <col min="12204" max="12205" width="24.54296875" style="86" customWidth="1"/>
    <col min="12206" max="12206" width="14.6328125" style="86" bestFit="1" customWidth="1"/>
    <col min="12207" max="12207" width="1.36328125" style="86" customWidth="1"/>
    <col min="12208" max="12208" width="12" style="86" bestFit="1" customWidth="1"/>
    <col min="12209" max="12210" width="12" style="86" customWidth="1"/>
    <col min="12211" max="12454" width="11.453125" style="86"/>
    <col min="12455" max="12455" width="3.6328125" style="86" bestFit="1" customWidth="1"/>
    <col min="12456" max="12456" width="37.6328125" style="86" bestFit="1" customWidth="1"/>
    <col min="12457" max="12457" width="1.36328125" style="86" customWidth="1"/>
    <col min="12458" max="12458" width="13.36328125" style="86" bestFit="1" customWidth="1"/>
    <col min="12459" max="12459" width="1.36328125" style="86" customWidth="1"/>
    <col min="12460" max="12461" width="24.54296875" style="86" customWidth="1"/>
    <col min="12462" max="12462" width="14.6328125" style="86" bestFit="1" customWidth="1"/>
    <col min="12463" max="12463" width="1.36328125" style="86" customWidth="1"/>
    <col min="12464" max="12464" width="12" style="86" bestFit="1" customWidth="1"/>
    <col min="12465" max="12466" width="12" style="86" customWidth="1"/>
    <col min="12467" max="12710" width="11.453125" style="86"/>
    <col min="12711" max="12711" width="3.6328125" style="86" bestFit="1" customWidth="1"/>
    <col min="12712" max="12712" width="37.6328125" style="86" bestFit="1" customWidth="1"/>
    <col min="12713" max="12713" width="1.36328125" style="86" customWidth="1"/>
    <col min="12714" max="12714" width="13.36328125" style="86" bestFit="1" customWidth="1"/>
    <col min="12715" max="12715" width="1.36328125" style="86" customWidth="1"/>
    <col min="12716" max="12717" width="24.54296875" style="86" customWidth="1"/>
    <col min="12718" max="12718" width="14.6328125" style="86" bestFit="1" customWidth="1"/>
    <col min="12719" max="12719" width="1.36328125" style="86" customWidth="1"/>
    <col min="12720" max="12720" width="12" style="86" bestFit="1" customWidth="1"/>
    <col min="12721" max="12722" width="12" style="86" customWidth="1"/>
    <col min="12723" max="12966" width="11.453125" style="86"/>
    <col min="12967" max="12967" width="3.6328125" style="86" bestFit="1" customWidth="1"/>
    <col min="12968" max="12968" width="37.6328125" style="86" bestFit="1" customWidth="1"/>
    <col min="12969" max="12969" width="1.36328125" style="86" customWidth="1"/>
    <col min="12970" max="12970" width="13.36328125" style="86" bestFit="1" customWidth="1"/>
    <col min="12971" max="12971" width="1.36328125" style="86" customWidth="1"/>
    <col min="12972" max="12973" width="24.54296875" style="86" customWidth="1"/>
    <col min="12974" max="12974" width="14.6328125" style="86" bestFit="1" customWidth="1"/>
    <col min="12975" max="12975" width="1.36328125" style="86" customWidth="1"/>
    <col min="12976" max="12976" width="12" style="86" bestFit="1" customWidth="1"/>
    <col min="12977" max="12978" width="12" style="86" customWidth="1"/>
    <col min="12979" max="13222" width="11.453125" style="86"/>
    <col min="13223" max="13223" width="3.6328125" style="86" bestFit="1" customWidth="1"/>
    <col min="13224" max="13224" width="37.6328125" style="86" bestFit="1" customWidth="1"/>
    <col min="13225" max="13225" width="1.36328125" style="86" customWidth="1"/>
    <col min="13226" max="13226" width="13.36328125" style="86" bestFit="1" customWidth="1"/>
    <col min="13227" max="13227" width="1.36328125" style="86" customWidth="1"/>
    <col min="13228" max="13229" width="24.54296875" style="86" customWidth="1"/>
    <col min="13230" max="13230" width="14.6328125" style="86" bestFit="1" customWidth="1"/>
    <col min="13231" max="13231" width="1.36328125" style="86" customWidth="1"/>
    <col min="13232" max="13232" width="12" style="86" bestFit="1" customWidth="1"/>
    <col min="13233" max="13234" width="12" style="86" customWidth="1"/>
    <col min="13235" max="13478" width="11.453125" style="86"/>
    <col min="13479" max="13479" width="3.6328125" style="86" bestFit="1" customWidth="1"/>
    <col min="13480" max="13480" width="37.6328125" style="86" bestFit="1" customWidth="1"/>
    <col min="13481" max="13481" width="1.36328125" style="86" customWidth="1"/>
    <col min="13482" max="13482" width="13.36328125" style="86" bestFit="1" customWidth="1"/>
    <col min="13483" max="13483" width="1.36328125" style="86" customWidth="1"/>
    <col min="13484" max="13485" width="24.54296875" style="86" customWidth="1"/>
    <col min="13486" max="13486" width="14.6328125" style="86" bestFit="1" customWidth="1"/>
    <col min="13487" max="13487" width="1.36328125" style="86" customWidth="1"/>
    <col min="13488" max="13488" width="12" style="86" bestFit="1" customWidth="1"/>
    <col min="13489" max="13490" width="12" style="86" customWidth="1"/>
    <col min="13491" max="13734" width="11.453125" style="86"/>
    <col min="13735" max="13735" width="3.6328125" style="86" bestFit="1" customWidth="1"/>
    <col min="13736" max="13736" width="37.6328125" style="86" bestFit="1" customWidth="1"/>
    <col min="13737" max="13737" width="1.36328125" style="86" customWidth="1"/>
    <col min="13738" max="13738" width="13.36328125" style="86" bestFit="1" customWidth="1"/>
    <col min="13739" max="13739" width="1.36328125" style="86" customWidth="1"/>
    <col min="13740" max="13741" width="24.54296875" style="86" customWidth="1"/>
    <col min="13742" max="13742" width="14.6328125" style="86" bestFit="1" customWidth="1"/>
    <col min="13743" max="13743" width="1.36328125" style="86" customWidth="1"/>
    <col min="13744" max="13744" width="12" style="86" bestFit="1" customWidth="1"/>
    <col min="13745" max="13746" width="12" style="86" customWidth="1"/>
    <col min="13747" max="13990" width="11.453125" style="86"/>
    <col min="13991" max="13991" width="3.6328125" style="86" bestFit="1" customWidth="1"/>
    <col min="13992" max="13992" width="37.6328125" style="86" bestFit="1" customWidth="1"/>
    <col min="13993" max="13993" width="1.36328125" style="86" customWidth="1"/>
    <col min="13994" max="13994" width="13.36328125" style="86" bestFit="1" customWidth="1"/>
    <col min="13995" max="13995" width="1.36328125" style="86" customWidth="1"/>
    <col min="13996" max="13997" width="24.54296875" style="86" customWidth="1"/>
    <col min="13998" max="13998" width="14.6328125" style="86" bestFit="1" customWidth="1"/>
    <col min="13999" max="13999" width="1.36328125" style="86" customWidth="1"/>
    <col min="14000" max="14000" width="12" style="86" bestFit="1" customWidth="1"/>
    <col min="14001" max="14002" width="12" style="86" customWidth="1"/>
    <col min="14003" max="14246" width="11.453125" style="86"/>
    <col min="14247" max="14247" width="3.6328125" style="86" bestFit="1" customWidth="1"/>
    <col min="14248" max="14248" width="37.6328125" style="86" bestFit="1" customWidth="1"/>
    <col min="14249" max="14249" width="1.36328125" style="86" customWidth="1"/>
    <col min="14250" max="14250" width="13.36328125" style="86" bestFit="1" customWidth="1"/>
    <col min="14251" max="14251" width="1.36328125" style="86" customWidth="1"/>
    <col min="14252" max="14253" width="24.54296875" style="86" customWidth="1"/>
    <col min="14254" max="14254" width="14.6328125" style="86" bestFit="1" customWidth="1"/>
    <col min="14255" max="14255" width="1.36328125" style="86" customWidth="1"/>
    <col min="14256" max="14256" width="12" style="86" bestFit="1" customWidth="1"/>
    <col min="14257" max="14258" width="12" style="86" customWidth="1"/>
    <col min="14259" max="14502" width="11.453125" style="86"/>
    <col min="14503" max="14503" width="3.6328125" style="86" bestFit="1" customWidth="1"/>
    <col min="14504" max="14504" width="37.6328125" style="86" bestFit="1" customWidth="1"/>
    <col min="14505" max="14505" width="1.36328125" style="86" customWidth="1"/>
    <col min="14506" max="14506" width="13.36328125" style="86" bestFit="1" customWidth="1"/>
    <col min="14507" max="14507" width="1.36328125" style="86" customWidth="1"/>
    <col min="14508" max="14509" width="24.54296875" style="86" customWidth="1"/>
    <col min="14510" max="14510" width="14.6328125" style="86" bestFit="1" customWidth="1"/>
    <col min="14511" max="14511" width="1.36328125" style="86" customWidth="1"/>
    <col min="14512" max="14512" width="12" style="86" bestFit="1" customWidth="1"/>
    <col min="14513" max="14514" width="12" style="86" customWidth="1"/>
    <col min="14515" max="14758" width="11.453125" style="86"/>
    <col min="14759" max="14759" width="3.6328125" style="86" bestFit="1" customWidth="1"/>
    <col min="14760" max="14760" width="37.6328125" style="86" bestFit="1" customWidth="1"/>
    <col min="14761" max="14761" width="1.36328125" style="86" customWidth="1"/>
    <col min="14762" max="14762" width="13.36328125" style="86" bestFit="1" customWidth="1"/>
    <col min="14763" max="14763" width="1.36328125" style="86" customWidth="1"/>
    <col min="14764" max="14765" width="24.54296875" style="86" customWidth="1"/>
    <col min="14766" max="14766" width="14.6328125" style="86" bestFit="1" customWidth="1"/>
    <col min="14767" max="14767" width="1.36328125" style="86" customWidth="1"/>
    <col min="14768" max="14768" width="12" style="86" bestFit="1" customWidth="1"/>
    <col min="14769" max="14770" width="12" style="86" customWidth="1"/>
    <col min="14771" max="15014" width="11.453125" style="86"/>
    <col min="15015" max="15015" width="3.6328125" style="86" bestFit="1" customWidth="1"/>
    <col min="15016" max="15016" width="37.6328125" style="86" bestFit="1" customWidth="1"/>
    <col min="15017" max="15017" width="1.36328125" style="86" customWidth="1"/>
    <col min="15018" max="15018" width="13.36328125" style="86" bestFit="1" customWidth="1"/>
    <col min="15019" max="15019" width="1.36328125" style="86" customWidth="1"/>
    <col min="15020" max="15021" width="24.54296875" style="86" customWidth="1"/>
    <col min="15022" max="15022" width="14.6328125" style="86" bestFit="1" customWidth="1"/>
    <col min="15023" max="15023" width="1.36328125" style="86" customWidth="1"/>
    <col min="15024" max="15024" width="12" style="86" bestFit="1" customWidth="1"/>
    <col min="15025" max="15026" width="12" style="86" customWidth="1"/>
    <col min="15027" max="15270" width="11.453125" style="86"/>
    <col min="15271" max="15271" width="3.6328125" style="86" bestFit="1" customWidth="1"/>
    <col min="15272" max="15272" width="37.6328125" style="86" bestFit="1" customWidth="1"/>
    <col min="15273" max="15273" width="1.36328125" style="86" customWidth="1"/>
    <col min="15274" max="15274" width="13.36328125" style="86" bestFit="1" customWidth="1"/>
    <col min="15275" max="15275" width="1.36328125" style="86" customWidth="1"/>
    <col min="15276" max="15277" width="24.54296875" style="86" customWidth="1"/>
    <col min="15278" max="15278" width="14.6328125" style="86" bestFit="1" customWidth="1"/>
    <col min="15279" max="15279" width="1.36328125" style="86" customWidth="1"/>
    <col min="15280" max="15280" width="12" style="86" bestFit="1" customWidth="1"/>
    <col min="15281" max="15282" width="12" style="86" customWidth="1"/>
    <col min="15283" max="15526" width="11.453125" style="86"/>
    <col min="15527" max="15527" width="3.6328125" style="86" bestFit="1" customWidth="1"/>
    <col min="15528" max="15528" width="37.6328125" style="86" bestFit="1" customWidth="1"/>
    <col min="15529" max="15529" width="1.36328125" style="86" customWidth="1"/>
    <col min="15530" max="15530" width="13.36328125" style="86" bestFit="1" customWidth="1"/>
    <col min="15531" max="15531" width="1.36328125" style="86" customWidth="1"/>
    <col min="15532" max="15533" width="24.54296875" style="86" customWidth="1"/>
    <col min="15534" max="15534" width="14.6328125" style="86" bestFit="1" customWidth="1"/>
    <col min="15535" max="15535" width="1.36328125" style="86" customWidth="1"/>
    <col min="15536" max="15536" width="12" style="86" bestFit="1" customWidth="1"/>
    <col min="15537" max="15538" width="12" style="86" customWidth="1"/>
    <col min="15539" max="15782" width="11.453125" style="86"/>
    <col min="15783" max="15783" width="3.6328125" style="86" bestFit="1" customWidth="1"/>
    <col min="15784" max="15784" width="37.6328125" style="86" bestFit="1" customWidth="1"/>
    <col min="15785" max="15785" width="1.36328125" style="86" customWidth="1"/>
    <col min="15786" max="15786" width="13.36328125" style="86" bestFit="1" customWidth="1"/>
    <col min="15787" max="15787" width="1.36328125" style="86" customWidth="1"/>
    <col min="15788" max="15789" width="24.54296875" style="86" customWidth="1"/>
    <col min="15790" max="15790" width="14.6328125" style="86" bestFit="1" customWidth="1"/>
    <col min="15791" max="15791" width="1.36328125" style="86" customWidth="1"/>
    <col min="15792" max="15792" width="12" style="86" bestFit="1" customWidth="1"/>
    <col min="15793" max="15794" width="12" style="86" customWidth="1"/>
    <col min="15795" max="16038" width="11.453125" style="86"/>
    <col min="16039" max="16039" width="3.6328125" style="86" bestFit="1" customWidth="1"/>
    <col min="16040" max="16040" width="37.6328125" style="86" bestFit="1" customWidth="1"/>
    <col min="16041" max="16041" width="1.36328125" style="86" customWidth="1"/>
    <col min="16042" max="16042" width="13.36328125" style="86" bestFit="1" customWidth="1"/>
    <col min="16043" max="16043" width="1.36328125" style="86" customWidth="1"/>
    <col min="16044" max="16045" width="24.54296875" style="86" customWidth="1"/>
    <col min="16046" max="16046" width="14.6328125" style="86" bestFit="1" customWidth="1"/>
    <col min="16047" max="16047" width="1.36328125" style="86" customWidth="1"/>
    <col min="16048" max="16048" width="12" style="86" bestFit="1" customWidth="1"/>
    <col min="16049" max="16050" width="12" style="86" customWidth="1"/>
    <col min="16051" max="16264" width="11.453125" style="86"/>
    <col min="16265" max="16384" width="14.6328125" style="86" customWidth="1"/>
  </cols>
  <sheetData>
    <row r="1" spans="1:15" s="59" customFormat="1" ht="47.25" customHeight="1" x14ac:dyDescent="0.35">
      <c r="A1" s="58"/>
      <c r="C1" s="60"/>
      <c r="D1" s="182" t="str">
        <f>+'LPF 04-2024'!F2</f>
        <v>PRECIOS SUGERIDOS DE VENTA FLEETSALE N° 4 - 2024</v>
      </c>
      <c r="E1" s="182"/>
      <c r="F1" s="182"/>
      <c r="G1" s="182"/>
      <c r="H1" s="182"/>
      <c r="I1" s="182"/>
    </row>
    <row r="2" spans="1:15" s="66" customFormat="1" ht="21" x14ac:dyDescent="0.35">
      <c r="A2" s="61"/>
      <c r="B2" s="62"/>
      <c r="C2" s="63"/>
      <c r="D2" s="64" t="str">
        <f>+'LPF 04-2024'!H3</f>
        <v>Vigencia: desde 01 de Abril de 2024</v>
      </c>
      <c r="E2" s="64"/>
      <c r="F2" s="64"/>
      <c r="G2" s="64"/>
      <c r="H2" s="64"/>
      <c r="I2" s="64"/>
      <c r="J2" s="65"/>
    </row>
    <row r="3" spans="1:15" s="66" customFormat="1" ht="33.9" customHeight="1" x14ac:dyDescent="0.35">
      <c r="A3" s="61"/>
      <c r="B3" s="67"/>
      <c r="C3" s="68"/>
      <c r="D3" s="67"/>
      <c r="E3" s="68"/>
      <c r="F3" s="67"/>
      <c r="G3" s="68"/>
      <c r="H3" s="68"/>
      <c r="I3" s="67"/>
      <c r="J3" s="69"/>
    </row>
    <row r="4" spans="1:15" s="66" customFormat="1" ht="34.5" customHeight="1" x14ac:dyDescent="0.35">
      <c r="A4" s="61"/>
      <c r="B4" s="70"/>
      <c r="C4" s="71"/>
      <c r="D4" s="72"/>
      <c r="E4" s="67"/>
      <c r="F4" s="72"/>
      <c r="G4" s="67"/>
      <c r="H4" s="67"/>
      <c r="I4" s="67"/>
      <c r="J4" s="183" t="s">
        <v>7</v>
      </c>
      <c r="K4" s="183" t="s">
        <v>8</v>
      </c>
      <c r="L4" s="183" t="s">
        <v>9</v>
      </c>
    </row>
    <row r="5" spans="1:15" s="66" customFormat="1" ht="36" customHeight="1" x14ac:dyDescent="0.35">
      <c r="A5" s="61"/>
      <c r="B5" s="73" t="s">
        <v>4</v>
      </c>
      <c r="C5" s="74"/>
      <c r="D5" s="75" t="s">
        <v>79</v>
      </c>
      <c r="E5" s="76"/>
      <c r="F5" s="77" t="s">
        <v>80</v>
      </c>
      <c r="G5" s="76"/>
      <c r="H5" s="78" t="s">
        <v>81</v>
      </c>
      <c r="J5" s="183"/>
      <c r="K5" s="183"/>
      <c r="L5" s="183"/>
    </row>
    <row r="6" spans="1:15" ht="15" customHeight="1" x14ac:dyDescent="0.35">
      <c r="A6" s="79"/>
      <c r="B6" s="79"/>
      <c r="C6" s="80"/>
      <c r="D6" s="81"/>
      <c r="E6" s="82"/>
      <c r="F6" s="79"/>
      <c r="G6" s="83"/>
      <c r="H6" s="82"/>
      <c r="I6" s="84"/>
      <c r="J6" s="85"/>
      <c r="K6" s="85"/>
      <c r="L6" s="85"/>
    </row>
    <row r="7" spans="1:15" ht="15" customHeight="1" x14ac:dyDescent="0.35">
      <c r="A7" s="79"/>
      <c r="B7" s="87" t="s">
        <v>71</v>
      </c>
      <c r="C7" s="88"/>
      <c r="D7" s="75"/>
      <c r="E7" s="89"/>
      <c r="F7" s="90"/>
      <c r="G7" s="83"/>
      <c r="H7" s="91"/>
      <c r="I7" s="84"/>
      <c r="J7" s="91"/>
      <c r="K7" s="91"/>
      <c r="L7" s="91"/>
    </row>
    <row r="8" spans="1:15" ht="15" customHeight="1" x14ac:dyDescent="0.35">
      <c r="A8" s="92">
        <v>1</v>
      </c>
      <c r="B8" s="130" t="s">
        <v>118</v>
      </c>
      <c r="C8" s="93"/>
      <c r="D8" s="94">
        <f>+VLOOKUP(B8,'LP 04-2024 con Códigos'!$E$6:$H$32,3,0)</f>
        <v>11590000</v>
      </c>
      <c r="E8" s="89"/>
      <c r="F8" s="94">
        <f>+VLOOKUP(B8,'LP 04-2024 con Códigos'!$E$6:$H$32,4,0)</f>
        <v>0</v>
      </c>
      <c r="G8" s="83"/>
      <c r="H8" s="95">
        <f t="shared" ref="H8:H9" si="0">D8-F8</f>
        <v>11590000</v>
      </c>
      <c r="I8" s="84"/>
      <c r="J8" s="131">
        <f>H8*(1-L8)</f>
        <v>11010500</v>
      </c>
      <c r="K8" s="132">
        <v>0.04</v>
      </c>
      <c r="L8" s="132">
        <v>0.05</v>
      </c>
      <c r="O8" s="154"/>
    </row>
    <row r="9" spans="1:15" ht="15" customHeight="1" x14ac:dyDescent="0.35">
      <c r="A9" s="92">
        <f>+A8+1</f>
        <v>2</v>
      </c>
      <c r="B9" s="130" t="s">
        <v>119</v>
      </c>
      <c r="C9" s="93"/>
      <c r="D9" s="94">
        <f>+VLOOKUP(B9,'LP 04-2024 con Códigos'!$E$6:$H$32,3,0)</f>
        <v>12290000</v>
      </c>
      <c r="E9" s="89"/>
      <c r="F9" s="94">
        <f>+VLOOKUP(B9,'LP 04-2024 con Códigos'!$E$6:$H$32,4,0)</f>
        <v>0</v>
      </c>
      <c r="G9" s="83"/>
      <c r="H9" s="95">
        <f t="shared" si="0"/>
        <v>12290000</v>
      </c>
      <c r="I9" s="84"/>
      <c r="J9" s="131">
        <f t="shared" ref="J9" si="1">H9*(1-L9)</f>
        <v>11675500</v>
      </c>
      <c r="K9" s="132">
        <v>0.04</v>
      </c>
      <c r="L9" s="132">
        <v>0.05</v>
      </c>
    </row>
    <row r="10" spans="1:15" ht="15" customHeight="1" x14ac:dyDescent="0.35">
      <c r="A10" s="92">
        <f>+A9+1</f>
        <v>3</v>
      </c>
      <c r="B10" s="130" t="s">
        <v>120</v>
      </c>
      <c r="C10" s="93"/>
      <c r="D10" s="94">
        <f>+VLOOKUP(B10,'LP 04-2024 con Códigos'!$E$6:$H$32,3,0)</f>
        <v>15290000</v>
      </c>
      <c r="E10" s="89"/>
      <c r="F10" s="94">
        <f>+VLOOKUP(B10,'LP 04-2024 con Códigos'!$E$6:$H$32,4,0)</f>
        <v>500000</v>
      </c>
      <c r="G10" s="83"/>
      <c r="H10" s="95">
        <f t="shared" ref="H10" si="2">D10-F10</f>
        <v>14790000</v>
      </c>
      <c r="I10" s="84"/>
      <c r="J10" s="131">
        <f t="shared" ref="J10" si="3">H10*(1-L10)</f>
        <v>14050500</v>
      </c>
      <c r="K10" s="132">
        <v>0.04</v>
      </c>
      <c r="L10" s="132">
        <v>0.05</v>
      </c>
    </row>
    <row r="11" spans="1:15" ht="15" customHeight="1" x14ac:dyDescent="0.35">
      <c r="A11" s="128"/>
      <c r="B11" s="97"/>
      <c r="C11" s="93"/>
      <c r="D11" s="98"/>
      <c r="E11" s="89"/>
      <c r="F11" s="98"/>
      <c r="G11" s="83"/>
      <c r="H11" s="98"/>
      <c r="I11" s="84"/>
      <c r="J11" s="98"/>
      <c r="K11" s="129"/>
      <c r="L11" s="129"/>
    </row>
    <row r="12" spans="1:15" ht="15" customHeight="1" x14ac:dyDescent="0.35">
      <c r="A12" s="128"/>
      <c r="B12" s="87" t="s">
        <v>133</v>
      </c>
      <c r="C12" s="88"/>
      <c r="D12" s="75"/>
      <c r="E12" s="89"/>
      <c r="F12" s="90"/>
      <c r="G12" s="83"/>
      <c r="H12" s="91"/>
      <c r="I12" s="84"/>
      <c r="J12" s="91"/>
      <c r="K12" s="91"/>
      <c r="L12" s="91"/>
    </row>
    <row r="13" spans="1:15" ht="15" customHeight="1" x14ac:dyDescent="0.35">
      <c r="A13" s="92">
        <f>+A10+1</f>
        <v>4</v>
      </c>
      <c r="B13" s="130" t="s">
        <v>131</v>
      </c>
      <c r="C13" s="93"/>
      <c r="D13" s="94">
        <f>+VLOOKUP(B13,'LP 04-2024 con Códigos'!$E$6:$H$32,3,0)</f>
        <v>11490000</v>
      </c>
      <c r="E13" s="89"/>
      <c r="F13" s="94">
        <f>+VLOOKUP(B13,'LP 04-2024 con Códigos'!$E$6:$H$32,4,0)</f>
        <v>0</v>
      </c>
      <c r="G13" s="83"/>
      <c r="H13" s="95">
        <f t="shared" ref="H13:H14" si="4">D13-F13</f>
        <v>11490000</v>
      </c>
      <c r="I13" s="84"/>
      <c r="J13" s="131">
        <f t="shared" ref="J13:J14" si="5">H13*(1-L13)</f>
        <v>10915500</v>
      </c>
      <c r="K13" s="132">
        <v>0.04</v>
      </c>
      <c r="L13" s="132">
        <v>0.05</v>
      </c>
    </row>
    <row r="14" spans="1:15" ht="15" customHeight="1" x14ac:dyDescent="0.35">
      <c r="A14" s="92">
        <f t="shared" ref="A14" si="6">+A13+1</f>
        <v>5</v>
      </c>
      <c r="B14" s="130" t="s">
        <v>132</v>
      </c>
      <c r="C14" s="93"/>
      <c r="D14" s="94">
        <f>+VLOOKUP(B14,'LP 04-2024 con Códigos'!$E$6:$H$32,3,0)</f>
        <v>11790000</v>
      </c>
      <c r="E14" s="89"/>
      <c r="F14" s="94">
        <f>+VLOOKUP(B14,'LP 04-2024 con Códigos'!$E$6:$H$32,4,0)</f>
        <v>0</v>
      </c>
      <c r="G14" s="83"/>
      <c r="H14" s="95">
        <f t="shared" si="4"/>
        <v>11790000</v>
      </c>
      <c r="I14" s="84"/>
      <c r="J14" s="131">
        <f t="shared" si="5"/>
        <v>11200500</v>
      </c>
      <c r="K14" s="132">
        <v>0.04</v>
      </c>
      <c r="L14" s="132">
        <v>0.05</v>
      </c>
    </row>
    <row r="15" spans="1:15" ht="15" customHeight="1" x14ac:dyDescent="0.35">
      <c r="A15" s="128"/>
      <c r="B15" s="97"/>
      <c r="C15" s="93"/>
      <c r="D15" s="98"/>
      <c r="E15" s="89"/>
      <c r="F15" s="98"/>
      <c r="G15" s="83"/>
      <c r="H15" s="98"/>
      <c r="I15" s="84"/>
      <c r="J15" s="152"/>
      <c r="K15" s="153"/>
      <c r="L15" s="153"/>
    </row>
    <row r="16" spans="1:15" ht="15" customHeight="1" x14ac:dyDescent="0.35">
      <c r="A16" s="128"/>
      <c r="B16" s="87" t="s">
        <v>108</v>
      </c>
      <c r="C16" s="88"/>
      <c r="D16" s="75"/>
      <c r="E16" s="89"/>
      <c r="F16" s="90"/>
      <c r="G16" s="83"/>
      <c r="H16" s="91"/>
      <c r="I16" s="84"/>
      <c r="J16" s="91"/>
      <c r="K16" s="91"/>
      <c r="L16" s="91"/>
    </row>
    <row r="17" spans="1:15" ht="15" customHeight="1" x14ac:dyDescent="0.35">
      <c r="A17" s="92">
        <f>+A14+1</f>
        <v>6</v>
      </c>
      <c r="B17" s="130" t="s">
        <v>109</v>
      </c>
      <c r="C17" s="93"/>
      <c r="D17" s="94">
        <f>+VLOOKUP(B17,'LP 04-2024 con Códigos'!$E$6:$H$32,3,0)</f>
        <v>29990000</v>
      </c>
      <c r="E17" s="89"/>
      <c r="F17" s="94">
        <f>+VLOOKUP(B17,'LP 04-2024 con Códigos'!$E$6:$H$32,4,0)</f>
        <v>2800000</v>
      </c>
      <c r="G17" s="83"/>
      <c r="H17" s="95">
        <f t="shared" ref="H17:H19" si="7">D17-F17</f>
        <v>27190000</v>
      </c>
      <c r="I17" s="84"/>
      <c r="J17" s="131">
        <f t="shared" ref="J17:J19" si="8">H17*(1-L17)</f>
        <v>25830500</v>
      </c>
      <c r="K17" s="132">
        <v>0.04</v>
      </c>
      <c r="L17" s="132">
        <v>0.05</v>
      </c>
    </row>
    <row r="18" spans="1:15" ht="15" customHeight="1" x14ac:dyDescent="0.35">
      <c r="A18" s="92">
        <f>+A17+1</f>
        <v>7</v>
      </c>
      <c r="B18" s="130" t="s">
        <v>110</v>
      </c>
      <c r="C18" s="93"/>
      <c r="D18" s="94">
        <f>+VLOOKUP(B18,'LP 04-2024 con Códigos'!$E$6:$H$32,3,0)</f>
        <v>37290000</v>
      </c>
      <c r="E18" s="89"/>
      <c r="F18" s="94">
        <f>+VLOOKUP(B18,'LP 04-2024 con Códigos'!$E$6:$H$32,4,0)</f>
        <v>5100000</v>
      </c>
      <c r="G18" s="83"/>
      <c r="H18" s="95">
        <f t="shared" si="7"/>
        <v>32190000</v>
      </c>
      <c r="I18" s="84"/>
      <c r="J18" s="131">
        <f t="shared" si="8"/>
        <v>30580500</v>
      </c>
      <c r="K18" s="132">
        <v>0.04</v>
      </c>
      <c r="L18" s="132">
        <v>0.05</v>
      </c>
    </row>
    <row r="19" spans="1:15" ht="15" customHeight="1" x14ac:dyDescent="0.35">
      <c r="A19" s="92">
        <f>+A18+1</f>
        <v>8</v>
      </c>
      <c r="B19" s="130" t="s">
        <v>111</v>
      </c>
      <c r="C19" s="93"/>
      <c r="D19" s="94">
        <f>+VLOOKUP(B19,'LP 04-2024 con Códigos'!$E$6:$H$32,3,0)</f>
        <v>37990000</v>
      </c>
      <c r="E19" s="89"/>
      <c r="F19" s="94">
        <f>+VLOOKUP(B19,'LP 04-2024 con Códigos'!$E$6:$H$32,4,0)</f>
        <v>4300000</v>
      </c>
      <c r="G19" s="83"/>
      <c r="H19" s="95">
        <f t="shared" si="7"/>
        <v>33690000</v>
      </c>
      <c r="I19" s="84"/>
      <c r="J19" s="131">
        <f t="shared" si="8"/>
        <v>32005500</v>
      </c>
      <c r="K19" s="132">
        <v>0.04</v>
      </c>
      <c r="L19" s="132">
        <v>0.05</v>
      </c>
    </row>
    <row r="20" spans="1:15" ht="15" customHeight="1" x14ac:dyDescent="0.35">
      <c r="B20" s="99"/>
      <c r="C20" s="100" t="s">
        <v>134</v>
      </c>
      <c r="D20" s="98"/>
      <c r="E20" s="89"/>
      <c r="F20" s="98"/>
      <c r="H20" s="98"/>
      <c r="J20" s="98"/>
      <c r="K20" s="98"/>
      <c r="L20" s="98"/>
    </row>
    <row r="21" spans="1:15" ht="15" customHeight="1" x14ac:dyDescent="0.35">
      <c r="A21" s="128"/>
      <c r="B21" s="87" t="s">
        <v>121</v>
      </c>
      <c r="D21" s="75"/>
      <c r="E21" s="89"/>
      <c r="F21" s="90"/>
      <c r="G21" s="83"/>
      <c r="H21" s="91"/>
      <c r="I21" s="84"/>
      <c r="J21" s="91"/>
      <c r="K21" s="91"/>
      <c r="L21" s="91"/>
    </row>
    <row r="22" spans="1:15" ht="15" customHeight="1" x14ac:dyDescent="0.35">
      <c r="A22" s="92">
        <f>+A19+1</f>
        <v>9</v>
      </c>
      <c r="B22" s="130" t="s">
        <v>122</v>
      </c>
      <c r="D22" s="94">
        <f>+VLOOKUP(B22,'LP 04-2024 con Códigos'!$E$6:$H$32,3,0)</f>
        <v>17990000</v>
      </c>
      <c r="E22" s="89"/>
      <c r="F22" s="94">
        <f>+VLOOKUP(B22,'LP 04-2024 con Códigos'!$E$6:$H$32,4,0)</f>
        <v>1000000</v>
      </c>
      <c r="G22" s="83"/>
      <c r="H22" s="95">
        <f t="shared" ref="H22:H24" si="9">D22-F22</f>
        <v>16990000</v>
      </c>
      <c r="I22" s="84"/>
      <c r="J22" s="131">
        <f t="shared" ref="J22:J24" si="10">H22*(1-L22)</f>
        <v>16140500</v>
      </c>
      <c r="K22" s="132">
        <v>0.04</v>
      </c>
      <c r="L22" s="132">
        <v>0.05</v>
      </c>
    </row>
    <row r="23" spans="1:15" ht="15" customHeight="1" x14ac:dyDescent="0.35">
      <c r="A23" s="92">
        <f>+A22+1</f>
        <v>10</v>
      </c>
      <c r="B23" s="130" t="s">
        <v>123</v>
      </c>
      <c r="D23" s="94">
        <f>+VLOOKUP(B23,'LP 04-2024 con Códigos'!$E$6:$H$32,3,0)</f>
        <v>18990000</v>
      </c>
      <c r="E23" s="89"/>
      <c r="F23" s="94">
        <f>+VLOOKUP(B23,'LP 04-2024 con Códigos'!$E$6:$H$32,4,0)</f>
        <v>1500000</v>
      </c>
      <c r="G23" s="83"/>
      <c r="H23" s="95">
        <f t="shared" si="9"/>
        <v>17490000</v>
      </c>
      <c r="I23" s="84"/>
      <c r="J23" s="131">
        <f t="shared" si="10"/>
        <v>16615500</v>
      </c>
      <c r="K23" s="132">
        <v>0.04</v>
      </c>
      <c r="L23" s="132">
        <v>0.05</v>
      </c>
    </row>
    <row r="24" spans="1:15" ht="15" customHeight="1" x14ac:dyDescent="0.35">
      <c r="A24" s="92">
        <f>+A23+1</f>
        <v>11</v>
      </c>
      <c r="B24" s="130" t="s">
        <v>124</v>
      </c>
      <c r="D24" s="94">
        <f>+VLOOKUP(B24,'LP 04-2024 con Códigos'!$E$6:$H$32,3,0)</f>
        <v>20590000</v>
      </c>
      <c r="E24" s="89"/>
      <c r="F24" s="94">
        <f>+VLOOKUP(B24,'LP 04-2024 con Códigos'!$E$6:$H$32,4,0)</f>
        <v>600000</v>
      </c>
      <c r="G24" s="83"/>
      <c r="H24" s="95">
        <f t="shared" si="9"/>
        <v>19990000</v>
      </c>
      <c r="I24" s="84"/>
      <c r="J24" s="131">
        <f t="shared" si="10"/>
        <v>18990500</v>
      </c>
      <c r="K24" s="132">
        <v>0.04</v>
      </c>
      <c r="L24" s="132">
        <v>0.05</v>
      </c>
    </row>
    <row r="25" spans="1:15" ht="15" customHeight="1" x14ac:dyDescent="0.35">
      <c r="A25" s="205"/>
      <c r="B25" s="206"/>
      <c r="D25" s="207"/>
      <c r="E25" s="89"/>
      <c r="F25" s="207"/>
      <c r="G25" s="83"/>
      <c r="H25" s="207"/>
      <c r="I25" s="84"/>
      <c r="J25" s="84"/>
      <c r="K25" s="84"/>
      <c r="L25" s="84"/>
      <c r="M25" s="84"/>
      <c r="N25" s="84"/>
    </row>
    <row r="26" spans="1:15" ht="15" customHeight="1" x14ac:dyDescent="0.35">
      <c r="A26" s="128"/>
      <c r="B26" s="87" t="s">
        <v>174</v>
      </c>
      <c r="C26" s="88"/>
      <c r="D26" s="75"/>
      <c r="E26" s="89"/>
      <c r="F26" s="90"/>
      <c r="G26" s="83"/>
      <c r="H26" s="91"/>
      <c r="I26" s="84"/>
      <c r="J26" s="91"/>
      <c r="K26" s="91"/>
      <c r="L26" s="91"/>
    </row>
    <row r="27" spans="1:15" ht="15" customHeight="1" x14ac:dyDescent="0.35">
      <c r="A27" s="92">
        <v>12</v>
      </c>
      <c r="B27" s="130" t="s">
        <v>180</v>
      </c>
      <c r="C27" s="93"/>
      <c r="D27" s="94">
        <f>+VLOOKUP(B27,'LP 04-2024 con Códigos'!$E$6:$H$32,3,0)</f>
        <v>23690000</v>
      </c>
      <c r="E27" s="89"/>
      <c r="F27" s="94">
        <f>+VLOOKUP(B27,'LP 04-2024 con Códigos'!$E$6:$H$32,4,0)</f>
        <v>0</v>
      </c>
      <c r="G27" s="83"/>
      <c r="H27" s="95">
        <f t="shared" ref="H27:H28" si="11">D27-F27</f>
        <v>23690000</v>
      </c>
      <c r="I27" s="84"/>
      <c r="J27" s="131">
        <f t="shared" ref="J27:J28" si="12">H27*(1-L27)</f>
        <v>22505500</v>
      </c>
      <c r="K27" s="132">
        <v>0.04</v>
      </c>
      <c r="L27" s="132">
        <v>0.05</v>
      </c>
    </row>
    <row r="28" spans="1:15" ht="15" customHeight="1" x14ac:dyDescent="0.35">
      <c r="A28" s="92">
        <f t="shared" ref="A28" si="13">+A27+1</f>
        <v>13</v>
      </c>
      <c r="B28" s="130" t="s">
        <v>181</v>
      </c>
      <c r="C28" s="93"/>
      <c r="D28" s="94">
        <f>+VLOOKUP(B28,'LP 04-2024 con Códigos'!$E$6:$H$32,3,0)</f>
        <v>24990000</v>
      </c>
      <c r="E28" s="89"/>
      <c r="F28" s="94">
        <f>+VLOOKUP(B28,'LP 04-2024 con Códigos'!$E$6:$H$32,4,0)</f>
        <v>0</v>
      </c>
      <c r="G28" s="83"/>
      <c r="H28" s="95">
        <f t="shared" si="11"/>
        <v>24990000</v>
      </c>
      <c r="I28" s="84"/>
      <c r="J28" s="131">
        <f t="shared" si="12"/>
        <v>23740500</v>
      </c>
      <c r="K28" s="132">
        <v>0.04</v>
      </c>
      <c r="L28" s="132">
        <v>0.05</v>
      </c>
    </row>
    <row r="29" spans="1:15" ht="15" customHeight="1" x14ac:dyDescent="0.35">
      <c r="A29" s="128"/>
      <c r="B29" s="97"/>
      <c r="C29" s="93"/>
      <c r="D29" s="98"/>
      <c r="E29" s="89"/>
      <c r="F29" s="98"/>
      <c r="G29" s="83"/>
      <c r="H29" s="98"/>
      <c r="I29" s="84"/>
      <c r="J29" s="84"/>
      <c r="K29" s="84"/>
      <c r="L29" s="84"/>
      <c r="M29" s="84"/>
      <c r="N29" s="84"/>
      <c r="O29" s="84"/>
    </row>
    <row r="30" spans="1:15" ht="15" customHeight="1" x14ac:dyDescent="0.35">
      <c r="A30" s="128"/>
      <c r="B30" s="87" t="s">
        <v>163</v>
      </c>
      <c r="D30" s="75"/>
      <c r="E30" s="89"/>
      <c r="F30" s="90"/>
      <c r="G30" s="83"/>
      <c r="H30" s="91"/>
      <c r="I30" s="84"/>
      <c r="J30" s="91"/>
      <c r="K30" s="91"/>
      <c r="L30" s="91"/>
    </row>
    <row r="31" spans="1:15" ht="15" customHeight="1" x14ac:dyDescent="0.35">
      <c r="A31" s="92">
        <v>14</v>
      </c>
      <c r="B31" s="130" t="s">
        <v>158</v>
      </c>
      <c r="D31" s="94">
        <f>+VLOOKUP(B31,'LP 04-2024 con Códigos'!$E$6:$H$32,3,0)</f>
        <v>15339100</v>
      </c>
      <c r="E31" s="89"/>
      <c r="F31" s="94">
        <f>+VLOOKUP(B31,'LP 04-2024 con Códigos'!$E$6:$H$32,4,0)</f>
        <v>0</v>
      </c>
      <c r="G31" s="83"/>
      <c r="H31" s="95">
        <f t="shared" ref="H31:H33" si="14">D31-F31</f>
        <v>15339100</v>
      </c>
      <c r="I31" s="84"/>
      <c r="J31" s="131">
        <f t="shared" ref="J31:J33" si="15">H31*(1-L31)</f>
        <v>14572145</v>
      </c>
      <c r="K31" s="132">
        <v>0.04</v>
      </c>
      <c r="L31" s="132">
        <v>0.05</v>
      </c>
    </row>
    <row r="32" spans="1:15" ht="15" customHeight="1" x14ac:dyDescent="0.35">
      <c r="A32" s="92">
        <f>+A31+1</f>
        <v>15</v>
      </c>
      <c r="B32" s="130" t="s">
        <v>159</v>
      </c>
      <c r="D32" s="94">
        <f>+VLOOKUP(B32,'LP 04-2024 con Códigos'!$E$6:$H$32,3,0)</f>
        <v>14982100</v>
      </c>
      <c r="E32" s="89"/>
      <c r="F32" s="94">
        <f>+VLOOKUP(B32,'LP 04-2024 con Códigos'!$E$6:$H$32,4,0)</f>
        <v>0</v>
      </c>
      <c r="G32" s="83"/>
      <c r="H32" s="95">
        <f t="shared" si="14"/>
        <v>14982100</v>
      </c>
      <c r="I32" s="84"/>
      <c r="J32" s="131">
        <f t="shared" si="15"/>
        <v>14232995</v>
      </c>
      <c r="K32" s="132">
        <v>0.04</v>
      </c>
      <c r="L32" s="132">
        <v>0.05</v>
      </c>
    </row>
    <row r="33" spans="1:12" ht="15" customHeight="1" x14ac:dyDescent="0.35">
      <c r="A33" s="92">
        <f t="shared" ref="A33:A35" si="16">+A32+1</f>
        <v>16</v>
      </c>
      <c r="B33" s="130" t="s">
        <v>160</v>
      </c>
      <c r="D33" s="94">
        <f>+VLOOKUP(B33,'LP 04-2024 con Códigos'!$E$6:$H$32,3,0)</f>
        <v>16886100</v>
      </c>
      <c r="E33" s="89"/>
      <c r="F33" s="94">
        <f>+VLOOKUP(B33,'LP 04-2024 con Códigos'!$E$6:$H$32,4,0)</f>
        <v>238000</v>
      </c>
      <c r="G33" s="83"/>
      <c r="H33" s="95">
        <f t="shared" si="14"/>
        <v>16648100</v>
      </c>
      <c r="I33" s="84"/>
      <c r="J33" s="131">
        <f t="shared" si="15"/>
        <v>15815695</v>
      </c>
      <c r="K33" s="132">
        <v>0.04</v>
      </c>
      <c r="L33" s="132">
        <v>0.05</v>
      </c>
    </row>
    <row r="34" spans="1:12" ht="15" customHeight="1" x14ac:dyDescent="0.35">
      <c r="A34" s="92">
        <f t="shared" si="16"/>
        <v>17</v>
      </c>
      <c r="B34" s="130" t="s">
        <v>161</v>
      </c>
      <c r="D34" s="94">
        <f>+VLOOKUP(B34,'LP 04-2024 con Códigos'!$E$6:$H$32,3,0)</f>
        <v>19742100</v>
      </c>
      <c r="E34" s="89"/>
      <c r="F34" s="94">
        <f>+VLOOKUP(B34,'LP 04-2024 con Códigos'!$E$6:$H$32,4,0)</f>
        <v>0</v>
      </c>
      <c r="G34" s="83"/>
      <c r="H34" s="95">
        <f t="shared" ref="H34:H35" si="17">D34-F34</f>
        <v>19742100</v>
      </c>
      <c r="I34" s="84"/>
      <c r="J34" s="131">
        <f t="shared" ref="J34:J35" si="18">H34*(1-L34)</f>
        <v>18754995</v>
      </c>
      <c r="K34" s="132">
        <v>0.04</v>
      </c>
      <c r="L34" s="132">
        <v>0.05</v>
      </c>
    </row>
    <row r="35" spans="1:12" ht="15" customHeight="1" x14ac:dyDescent="0.35">
      <c r="A35" s="92">
        <f t="shared" si="16"/>
        <v>18</v>
      </c>
      <c r="B35" s="130" t="s">
        <v>162</v>
      </c>
      <c r="D35" s="94">
        <f>+VLOOKUP(B35,'LP 04-2024 con Códigos'!$E$6:$H$32,3,0)</f>
        <v>21765100</v>
      </c>
      <c r="E35" s="89"/>
      <c r="F35" s="94">
        <f>+VLOOKUP(B35,'LP 04-2024 con Códigos'!$E$6:$H$32,4,0)</f>
        <v>0</v>
      </c>
      <c r="G35" s="83"/>
      <c r="H35" s="95">
        <f t="shared" si="17"/>
        <v>21765100</v>
      </c>
      <c r="I35" s="84"/>
      <c r="J35" s="131">
        <f t="shared" si="18"/>
        <v>20676845</v>
      </c>
      <c r="K35" s="132">
        <v>0.04</v>
      </c>
      <c r="L35" s="132">
        <v>0.05</v>
      </c>
    </row>
    <row r="36" spans="1:12" ht="15" customHeight="1" x14ac:dyDescent="0.35">
      <c r="A36" s="128"/>
      <c r="B36" s="97"/>
      <c r="C36" s="93"/>
      <c r="D36" s="98"/>
      <c r="E36" s="89"/>
      <c r="F36" s="98"/>
      <c r="G36" s="83"/>
      <c r="H36" s="98"/>
      <c r="I36" s="84"/>
      <c r="J36" s="98"/>
      <c r="K36" s="98"/>
      <c r="L36" s="98"/>
    </row>
    <row r="37" spans="1:12" ht="15" customHeight="1" x14ac:dyDescent="0.35">
      <c r="A37" s="128"/>
      <c r="B37" s="87" t="s">
        <v>138</v>
      </c>
      <c r="D37" s="75"/>
      <c r="E37" s="89"/>
      <c r="F37" s="90"/>
      <c r="G37" s="83"/>
      <c r="H37" s="91"/>
      <c r="I37" s="84"/>
      <c r="J37" s="91"/>
      <c r="K37" s="91"/>
      <c r="L37" s="91"/>
    </row>
    <row r="38" spans="1:12" ht="15" customHeight="1" x14ac:dyDescent="0.35">
      <c r="A38" s="92">
        <f>+A35+1</f>
        <v>19</v>
      </c>
      <c r="B38" s="130" t="s">
        <v>135</v>
      </c>
      <c r="D38" s="94">
        <f>+VLOOKUP(B38,'LP 04-2024 con Códigos'!$E$6:$H$32,3,0)</f>
        <v>12990000</v>
      </c>
      <c r="E38" s="89"/>
      <c r="F38" s="94">
        <f>+VLOOKUP(B38,'LP 04-2024 con Códigos'!$E$6:$H$32,4,0)</f>
        <v>300000</v>
      </c>
      <c r="G38" s="83"/>
      <c r="H38" s="95">
        <f t="shared" ref="H38:H40" si="19">D38-F38</f>
        <v>12690000</v>
      </c>
      <c r="I38" s="84"/>
      <c r="J38" s="131">
        <f t="shared" ref="J38:J40" si="20">H38*(1-L38)</f>
        <v>12055500</v>
      </c>
      <c r="K38" s="132">
        <v>0.04</v>
      </c>
      <c r="L38" s="132">
        <v>0.05</v>
      </c>
    </row>
    <row r="39" spans="1:12" ht="15" customHeight="1" x14ac:dyDescent="0.35">
      <c r="A39" s="92">
        <f>+A38+1</f>
        <v>20</v>
      </c>
      <c r="B39" s="130" t="s">
        <v>136</v>
      </c>
      <c r="D39" s="94">
        <f>+VLOOKUP(B39,'LP 04-2024 con Códigos'!$E$6:$H$32,3,0)</f>
        <v>13690000</v>
      </c>
      <c r="E39" s="89"/>
      <c r="F39" s="94">
        <f>+VLOOKUP(B39,'LP 04-2024 con Códigos'!$E$6:$H$32,4,0)</f>
        <v>200000</v>
      </c>
      <c r="G39" s="83"/>
      <c r="H39" s="95">
        <f t="shared" si="19"/>
        <v>13490000</v>
      </c>
      <c r="I39" s="84"/>
      <c r="J39" s="131">
        <f t="shared" si="20"/>
        <v>12815500</v>
      </c>
      <c r="K39" s="132">
        <v>0.04</v>
      </c>
      <c r="L39" s="132">
        <v>0.05</v>
      </c>
    </row>
    <row r="40" spans="1:12" ht="15" customHeight="1" x14ac:dyDescent="0.35">
      <c r="A40" s="92">
        <f>+A39+1</f>
        <v>21</v>
      </c>
      <c r="B40" s="130" t="s">
        <v>137</v>
      </c>
      <c r="D40" s="94">
        <f>+VLOOKUP(B40,'LP 04-2024 con Códigos'!$E$6:$H$32,3,0)</f>
        <v>14990000</v>
      </c>
      <c r="E40" s="89"/>
      <c r="F40" s="94">
        <f>+VLOOKUP(B40,'LP 04-2024 con Códigos'!$E$6:$H$32,4,0)</f>
        <v>0</v>
      </c>
      <c r="G40" s="83"/>
      <c r="H40" s="95">
        <f t="shared" si="19"/>
        <v>14990000</v>
      </c>
      <c r="I40" s="84"/>
      <c r="J40" s="131">
        <f t="shared" si="20"/>
        <v>14240500</v>
      </c>
      <c r="K40" s="132">
        <v>0.04</v>
      </c>
      <c r="L40" s="132">
        <v>0.05</v>
      </c>
    </row>
    <row r="41" spans="1:12" ht="15" customHeight="1" x14ac:dyDescent="0.35">
      <c r="B41" s="97"/>
      <c r="C41" s="100" t="s">
        <v>83</v>
      </c>
      <c r="D41" s="98"/>
      <c r="E41" s="89"/>
      <c r="F41" s="98"/>
      <c r="H41" s="98"/>
      <c r="J41" s="98"/>
      <c r="K41" s="98"/>
      <c r="L41" s="98"/>
    </row>
    <row r="42" spans="1:12" ht="15" customHeight="1" x14ac:dyDescent="0.35">
      <c r="A42" s="96"/>
      <c r="B42" s="135" t="s">
        <v>95</v>
      </c>
      <c r="C42" s="88"/>
      <c r="D42" s="75"/>
      <c r="E42" s="161"/>
      <c r="F42" s="90"/>
      <c r="G42" s="83"/>
      <c r="H42" s="91"/>
      <c r="I42" s="84"/>
      <c r="J42" s="91"/>
      <c r="K42" s="91"/>
      <c r="L42" s="91"/>
    </row>
    <row r="43" spans="1:12" ht="15" customHeight="1" x14ac:dyDescent="0.35">
      <c r="A43" s="92">
        <f>+A40+1</f>
        <v>22</v>
      </c>
      <c r="B43" s="130" t="s">
        <v>96</v>
      </c>
      <c r="C43" s="93" t="s">
        <v>82</v>
      </c>
      <c r="D43" s="94">
        <f>+VLOOKUP(B43,'LP 04-2024 con Códigos'!$E$6:$H$32,3,0)</f>
        <v>9151100</v>
      </c>
      <c r="E43" s="89"/>
      <c r="F43" s="94">
        <f>+VLOOKUP(B43,'LP 04-2024 con Códigos'!$E$6:$H$32,4,0)</f>
        <v>0</v>
      </c>
      <c r="G43" s="83"/>
      <c r="H43" s="95">
        <f t="shared" ref="H43" si="21">D43-F43</f>
        <v>9151100</v>
      </c>
      <c r="I43" s="84"/>
      <c r="J43" s="131">
        <f t="shared" ref="J43" si="22">H43*(1-L43)</f>
        <v>8693545</v>
      </c>
      <c r="K43" s="132">
        <v>0.04</v>
      </c>
      <c r="L43" s="132">
        <v>0.05</v>
      </c>
    </row>
    <row r="44" spans="1:12" ht="15" customHeight="1" x14ac:dyDescent="0.35">
      <c r="A44" s="96"/>
      <c r="B44"/>
    </row>
    <row r="45" spans="1:12" ht="15" customHeight="1" x14ac:dyDescent="0.35">
      <c r="A45" s="96"/>
      <c r="B45" s="135" t="s">
        <v>97</v>
      </c>
      <c r="C45" s="88"/>
      <c r="D45" s="75"/>
      <c r="E45" s="89"/>
      <c r="F45" s="90"/>
      <c r="G45" s="83"/>
      <c r="H45" s="91"/>
      <c r="I45" s="84"/>
      <c r="J45" s="91"/>
      <c r="K45" s="91"/>
      <c r="L45" s="91"/>
    </row>
    <row r="46" spans="1:12" ht="15" customHeight="1" x14ac:dyDescent="0.35">
      <c r="A46" s="92">
        <f>+A43+1</f>
        <v>23</v>
      </c>
      <c r="B46" s="130" t="s">
        <v>144</v>
      </c>
      <c r="C46" s="93"/>
      <c r="D46" s="94">
        <f>+VLOOKUP(B46,'LP 04-2024 con Códigos'!$E$6:$H$32,3,0)</f>
        <v>9270100</v>
      </c>
      <c r="E46" s="89"/>
      <c r="F46" s="94">
        <f>+VLOOKUP(B46,'LP 04-2024 con Códigos'!$E$6:$H$32,4,0)</f>
        <v>0</v>
      </c>
      <c r="G46" s="83"/>
      <c r="H46" s="95">
        <f t="shared" ref="H46:H47" si="23">D46-F46</f>
        <v>9270100</v>
      </c>
      <c r="I46" s="84"/>
      <c r="J46" s="131">
        <f t="shared" ref="J46:J47" si="24">H46*(1-L46)</f>
        <v>8806595</v>
      </c>
      <c r="K46" s="132">
        <v>0.04</v>
      </c>
      <c r="L46" s="132">
        <v>0.05</v>
      </c>
    </row>
    <row r="47" spans="1:12" ht="15" customHeight="1" x14ac:dyDescent="0.35">
      <c r="A47" s="92">
        <f>+A46+1</f>
        <v>24</v>
      </c>
      <c r="B47" s="130" t="s">
        <v>146</v>
      </c>
      <c r="C47" s="93"/>
      <c r="D47" s="94">
        <f>+VLOOKUP(B47,'LP 04-2024 con Códigos'!$E$6:$H$32,3,0)</f>
        <v>10103100</v>
      </c>
      <c r="E47" s="89"/>
      <c r="F47" s="94">
        <f>+VLOOKUP(B47,'LP 04-2024 con Códigos'!$E$6:$H$32,4,0)</f>
        <v>119000</v>
      </c>
      <c r="G47" s="83"/>
      <c r="H47" s="95">
        <f t="shared" si="23"/>
        <v>9984100</v>
      </c>
      <c r="I47" s="84"/>
      <c r="J47" s="131">
        <f t="shared" si="24"/>
        <v>9484895</v>
      </c>
      <c r="K47" s="132">
        <v>0.04</v>
      </c>
      <c r="L47" s="132">
        <v>0.05</v>
      </c>
    </row>
    <row r="48" spans="1:12" ht="15" customHeight="1" x14ac:dyDescent="0.35">
      <c r="A48" s="86"/>
      <c r="B48"/>
    </row>
    <row r="49" spans="1:15" ht="15" customHeight="1" x14ac:dyDescent="0.35">
      <c r="A49" s="96"/>
      <c r="B49" s="135" t="s">
        <v>98</v>
      </c>
      <c r="C49" s="88"/>
      <c r="D49" s="75"/>
      <c r="E49" s="89"/>
      <c r="F49" s="90"/>
      <c r="G49" s="83"/>
      <c r="H49" s="91"/>
      <c r="I49" s="84"/>
      <c r="J49" s="91"/>
      <c r="K49" s="91"/>
      <c r="L49" s="91"/>
    </row>
    <row r="50" spans="1:15" ht="15" customHeight="1" x14ac:dyDescent="0.35">
      <c r="A50" s="92">
        <f>+A47+1</f>
        <v>25</v>
      </c>
      <c r="B50" s="130" t="s">
        <v>148</v>
      </c>
      <c r="C50" s="93"/>
      <c r="D50" s="94">
        <f>+VLOOKUP(B50,'LP 04-2024 con Códigos'!$E$6:$H$32,3,0)</f>
        <v>11174100</v>
      </c>
      <c r="E50" s="89"/>
      <c r="F50" s="94">
        <f>+VLOOKUP(B50,'LP 04-2024 con Códigos'!$E$6:$H$32,4,0)</f>
        <v>0</v>
      </c>
      <c r="G50" s="83"/>
      <c r="H50" s="95">
        <f t="shared" ref="H50:H51" si="25">D50-F50</f>
        <v>11174100</v>
      </c>
      <c r="I50" s="84"/>
      <c r="J50" s="131">
        <f t="shared" ref="J50:J51" si="26">H50*(1-L50)</f>
        <v>10615395</v>
      </c>
      <c r="K50" s="132">
        <v>0.04</v>
      </c>
      <c r="L50" s="132">
        <v>0.05</v>
      </c>
    </row>
    <row r="51" spans="1:15" ht="15" customHeight="1" x14ac:dyDescent="0.35">
      <c r="A51" s="92">
        <f>+A50+1</f>
        <v>26</v>
      </c>
      <c r="B51" s="130" t="s">
        <v>150</v>
      </c>
      <c r="C51" s="93"/>
      <c r="D51" s="94">
        <f>+VLOOKUP(B51,'LP 04-2024 con Códigos'!$E$6:$H$32,3,0)</f>
        <v>11888100</v>
      </c>
      <c r="E51" s="89"/>
      <c r="F51" s="94">
        <f>+VLOOKUP(B51,'LP 04-2024 con Códigos'!$E$6:$H$32,4,0)</f>
        <v>0</v>
      </c>
      <c r="G51" s="83"/>
      <c r="H51" s="95">
        <f t="shared" si="25"/>
        <v>11888100</v>
      </c>
      <c r="I51" s="84"/>
      <c r="J51" s="131">
        <f t="shared" si="26"/>
        <v>11293695</v>
      </c>
      <c r="K51" s="132">
        <v>0.04</v>
      </c>
      <c r="L51" s="132">
        <v>0.05</v>
      </c>
    </row>
    <row r="52" spans="1:15" ht="15" customHeight="1" x14ac:dyDescent="0.35">
      <c r="A52" s="128"/>
      <c r="B52" s="97"/>
      <c r="C52" s="93"/>
      <c r="D52" s="98"/>
      <c r="E52" s="89"/>
      <c r="F52" s="98"/>
      <c r="G52" s="83"/>
      <c r="H52" s="98"/>
      <c r="I52" s="84"/>
      <c r="J52" s="84"/>
      <c r="K52" s="84"/>
      <c r="L52" s="84"/>
      <c r="M52" s="84"/>
      <c r="N52" s="84"/>
      <c r="O52" s="84"/>
    </row>
    <row r="53" spans="1:15" ht="15" customHeight="1" x14ac:dyDescent="0.35">
      <c r="A53" s="86"/>
      <c r="B53" s="135" t="s">
        <v>169</v>
      </c>
      <c r="D53" s="75"/>
      <c r="E53" s="89"/>
      <c r="F53" s="90"/>
      <c r="G53" s="83"/>
      <c r="H53" s="91"/>
      <c r="I53" s="84"/>
      <c r="J53" s="91"/>
      <c r="K53" s="91"/>
      <c r="L53" s="91"/>
    </row>
    <row r="54" spans="1:15" ht="15" customHeight="1" x14ac:dyDescent="0.35">
      <c r="A54" s="92">
        <f>+A51+1</f>
        <v>27</v>
      </c>
      <c r="B54" s="130" t="s">
        <v>173</v>
      </c>
      <c r="D54" s="94">
        <f>+VLOOKUP(B54,'LP 04-2024 con Códigos'!$E$6:$H$39,3,0)</f>
        <v>11990000</v>
      </c>
      <c r="E54" s="89"/>
      <c r="F54" s="94">
        <f>+VLOOKUP(B54,'LP 04-2024 con Códigos'!$E$6:$H$39,4,0)</f>
        <v>0</v>
      </c>
      <c r="G54" s="83"/>
      <c r="H54" s="95">
        <f t="shared" ref="H54" si="27">D54-F54</f>
        <v>11990000</v>
      </c>
      <c r="I54" s="84"/>
      <c r="J54" s="131">
        <f t="shared" ref="J54" si="28">H54*(1-L54)</f>
        <v>11390500</v>
      </c>
      <c r="K54" s="132">
        <v>0.04</v>
      </c>
      <c r="L54" s="132">
        <v>0.05</v>
      </c>
    </row>
    <row r="55" spans="1:15" ht="15" customHeight="1" x14ac:dyDescent="0.35">
      <c r="A55" s="86"/>
    </row>
    <row r="56" spans="1:15" ht="15" customHeight="1" x14ac:dyDescent="0.35">
      <c r="A56" s="86"/>
      <c r="B56" s="135" t="s">
        <v>102</v>
      </c>
      <c r="D56" s="75"/>
      <c r="E56" s="89"/>
      <c r="F56" s="90"/>
      <c r="G56" s="83"/>
      <c r="H56" s="91"/>
      <c r="I56" s="84"/>
      <c r="J56" s="91"/>
      <c r="K56" s="91"/>
      <c r="L56" s="91"/>
    </row>
    <row r="57" spans="1:15" ht="12.5" x14ac:dyDescent="0.35">
      <c r="A57" s="92">
        <f>+A54+1</f>
        <v>28</v>
      </c>
      <c r="B57" s="130" t="s">
        <v>189</v>
      </c>
      <c r="D57" s="94">
        <f>+VLOOKUP(B57,'LP 04-2024 con Códigos'!$E:H,3,0)</f>
        <v>14990000</v>
      </c>
      <c r="E57" s="89"/>
      <c r="F57" s="94">
        <f>+VLOOKUP(B57,'LP 04-2024 con Códigos'!$E$6:$H$39,4,0)</f>
        <v>2100000</v>
      </c>
      <c r="G57" s="83"/>
      <c r="H57" s="95">
        <f t="shared" ref="H57:H58" si="29">D57-F57</f>
        <v>12890000</v>
      </c>
      <c r="I57" s="84"/>
      <c r="J57" s="131">
        <f t="shared" ref="J57:J58" si="30">H57*(1-L57)</f>
        <v>12245500</v>
      </c>
      <c r="K57" s="132">
        <v>0.04</v>
      </c>
      <c r="L57" s="132">
        <v>0.05</v>
      </c>
    </row>
    <row r="58" spans="1:15" ht="15" customHeight="1" x14ac:dyDescent="0.35">
      <c r="A58" s="92">
        <f>+A57+1</f>
        <v>29</v>
      </c>
      <c r="B58" s="130" t="s">
        <v>190</v>
      </c>
      <c r="D58" s="94">
        <f>+VLOOKUP(B58,'LP 04-2024 con Códigos'!$E$6:$H$39,3,0)</f>
        <v>15990000</v>
      </c>
      <c r="E58" s="89"/>
      <c r="F58" s="94">
        <f>+VLOOKUP(B58,'LP 04-2024 con Códigos'!$E$6:$H$39,4,0)</f>
        <v>1100000</v>
      </c>
      <c r="G58" s="83"/>
      <c r="H58" s="95">
        <f t="shared" si="29"/>
        <v>14890000</v>
      </c>
      <c r="I58" s="84"/>
      <c r="J58" s="131">
        <f t="shared" si="30"/>
        <v>14145500</v>
      </c>
      <c r="K58" s="132">
        <v>0.04</v>
      </c>
      <c r="L58" s="132">
        <v>0.05</v>
      </c>
    </row>
    <row r="59" spans="1:15" ht="15" customHeight="1" x14ac:dyDescent="0.35">
      <c r="A59" s="86"/>
    </row>
    <row r="60" spans="1:15" ht="15" customHeight="1" x14ac:dyDescent="0.35">
      <c r="A60" s="86"/>
      <c r="B60" s="135" t="s">
        <v>184</v>
      </c>
      <c r="D60" s="75"/>
      <c r="E60" s="89"/>
      <c r="F60" s="90"/>
      <c r="G60" s="83"/>
      <c r="H60" s="91"/>
      <c r="I60" s="84"/>
      <c r="J60" s="91"/>
      <c r="K60" s="91"/>
      <c r="L60" s="91"/>
    </row>
    <row r="61" spans="1:15" ht="12.5" x14ac:dyDescent="0.35">
      <c r="A61" s="92">
        <f>+A58+1</f>
        <v>30</v>
      </c>
      <c r="B61" s="130" t="s">
        <v>192</v>
      </c>
      <c r="D61" s="94">
        <f>+VLOOKUP(B61,'LP 04-2024 con Códigos'!$E$6:$H$39,3,0)</f>
        <v>17838100</v>
      </c>
      <c r="E61" s="89"/>
      <c r="F61" s="94">
        <f>+VLOOKUP(B61,'LP 04-2024 con Códigos'!$E$6:$H$39,4,0)</f>
        <v>1190000</v>
      </c>
      <c r="G61" s="83"/>
      <c r="H61" s="95">
        <f t="shared" ref="H61:H62" si="31">D61-F61</f>
        <v>16648100</v>
      </c>
      <c r="I61" s="84"/>
      <c r="J61" s="131">
        <f t="shared" ref="J61:J62" si="32">H61*(1-L61)</f>
        <v>15815695</v>
      </c>
      <c r="K61" s="132">
        <v>0.04</v>
      </c>
      <c r="L61" s="132">
        <v>0.05</v>
      </c>
    </row>
    <row r="62" spans="1:15" ht="15" customHeight="1" x14ac:dyDescent="0.35">
      <c r="A62" s="92">
        <f>+A61+1</f>
        <v>31</v>
      </c>
      <c r="B62" s="130" t="s">
        <v>194</v>
      </c>
      <c r="D62" s="94">
        <f>+VLOOKUP(B62,'LP 04-2024 con Códigos'!$E$6:$H$39,3,0)</f>
        <v>19028100</v>
      </c>
      <c r="E62" s="89"/>
      <c r="F62" s="94">
        <f>+VLOOKUP(B62,'LP 04-2024 con Códigos'!$E$6:$H$39,4,0)</f>
        <v>1190000</v>
      </c>
      <c r="G62" s="83"/>
      <c r="H62" s="95">
        <f t="shared" si="31"/>
        <v>17838100</v>
      </c>
      <c r="I62" s="84"/>
      <c r="J62" s="131">
        <f t="shared" si="32"/>
        <v>16946195</v>
      </c>
      <c r="K62" s="132">
        <v>0.04</v>
      </c>
      <c r="L62" s="132">
        <v>0.05</v>
      </c>
    </row>
    <row r="63" spans="1:15" ht="12.5" x14ac:dyDescent="0.35">
      <c r="A63" s="92">
        <f t="shared" ref="A63:A64" si="33">+A62+1</f>
        <v>32</v>
      </c>
      <c r="B63" s="130" t="s">
        <v>196</v>
      </c>
      <c r="D63" s="94">
        <f>+VLOOKUP(B63,'LP 04-2024 con Códigos'!$E$6:$H$39,3,0)</f>
        <v>20337100</v>
      </c>
      <c r="E63" s="89"/>
      <c r="F63" s="94">
        <f>+VLOOKUP(B63,'LP 04-2024 con Códigos'!$E$6:$H$39,4,0)</f>
        <v>1190000</v>
      </c>
      <c r="G63" s="83"/>
      <c r="H63" s="95">
        <f t="shared" ref="H63:H64" si="34">D63-F63</f>
        <v>19147100</v>
      </c>
      <c r="I63" s="84"/>
      <c r="J63" s="131">
        <f t="shared" ref="J63:J64" si="35">H63*(1-L63)</f>
        <v>18189745</v>
      </c>
      <c r="K63" s="132">
        <v>0.04</v>
      </c>
      <c r="L63" s="132">
        <v>0.05</v>
      </c>
    </row>
    <row r="64" spans="1:15" ht="15" customHeight="1" x14ac:dyDescent="0.35">
      <c r="A64" s="92">
        <f t="shared" si="33"/>
        <v>33</v>
      </c>
      <c r="B64" s="130" t="s">
        <v>197</v>
      </c>
      <c r="D64" s="94">
        <f>+VLOOKUP(B64,'LP 04-2024 con Códigos'!$E$6:$H$39,3,0)</f>
        <v>21765100</v>
      </c>
      <c r="E64" s="89"/>
      <c r="F64" s="94">
        <f>+VLOOKUP(B64,'LP 04-2024 con Códigos'!$E$6:$H$39,4,0)</f>
        <v>1190000</v>
      </c>
      <c r="G64" s="83"/>
      <c r="H64" s="95">
        <f t="shared" si="34"/>
        <v>20575100</v>
      </c>
      <c r="I64" s="84"/>
      <c r="J64" s="131">
        <f t="shared" si="35"/>
        <v>19546345</v>
      </c>
      <c r="K64" s="132">
        <v>0.04</v>
      </c>
      <c r="L64" s="132">
        <v>0.05</v>
      </c>
    </row>
    <row r="65" spans="1:1" ht="15" customHeight="1" x14ac:dyDescent="0.35">
      <c r="A65" s="86"/>
    </row>
    <row r="66" spans="1:1" ht="12.5" x14ac:dyDescent="0.35">
      <c r="A66" s="86"/>
    </row>
    <row r="67" spans="1:1" ht="12.5" x14ac:dyDescent="0.35">
      <c r="A67" s="86"/>
    </row>
    <row r="68" spans="1:1" ht="12.5" x14ac:dyDescent="0.35">
      <c r="A68" s="86"/>
    </row>
    <row r="69" spans="1:1" ht="12.5" x14ac:dyDescent="0.35">
      <c r="A69" s="86"/>
    </row>
    <row r="70" spans="1:1" ht="12.5" x14ac:dyDescent="0.35">
      <c r="A70" s="86"/>
    </row>
    <row r="71" spans="1:1" ht="12.5" x14ac:dyDescent="0.35">
      <c r="A71" s="86"/>
    </row>
    <row r="72" spans="1:1" ht="12.5" x14ac:dyDescent="0.35">
      <c r="A72" s="86"/>
    </row>
    <row r="73" spans="1:1" ht="12.5" x14ac:dyDescent="0.35">
      <c r="A73" s="86"/>
    </row>
  </sheetData>
  <mergeCells count="4">
    <mergeCell ref="D1:I1"/>
    <mergeCell ref="J4:J5"/>
    <mergeCell ref="K4:K5"/>
    <mergeCell ref="L4:L5"/>
  </mergeCells>
  <phoneticPr fontId="37" type="noConversion"/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4690-59F7-479C-ABB7-51FB50A16B1F}">
  <sheetPr>
    <tabColor rgb="FFFFFF00"/>
  </sheetPr>
  <dimension ref="A1:I39"/>
  <sheetViews>
    <sheetView topLeftCell="B1" zoomScaleNormal="100" workbookViewId="0">
      <pane xSplit="3" ySplit="6" topLeftCell="E24" activePane="bottomRight" state="frozen"/>
      <selection activeCell="B5" sqref="B5"/>
      <selection pane="topRight" activeCell="B5" sqref="B5"/>
      <selection pane="bottomLeft" activeCell="B5" sqref="B5"/>
      <selection pane="bottomRight" activeCell="E34" sqref="E34:E35"/>
    </sheetView>
  </sheetViews>
  <sheetFormatPr baseColWidth="10" defaultColWidth="11.453125" defaultRowHeight="14.5" x14ac:dyDescent="0.35"/>
  <cols>
    <col min="1" max="1" width="2.54296875" style="2" customWidth="1"/>
    <col min="2" max="2" width="14.453125" style="2" customWidth="1"/>
    <col min="3" max="3" width="14.08984375" style="2" customWidth="1"/>
    <col min="4" max="4" width="2" style="123" customWidth="1"/>
    <col min="5" max="5" width="52.6328125" style="2" customWidth="1"/>
    <col min="6" max="6" width="1.453125" style="2" customWidth="1"/>
    <col min="7" max="8" width="18.54296875" style="2" customWidth="1"/>
    <col min="9" max="9" width="12.453125" style="2" customWidth="1"/>
    <col min="10" max="10" width="11.453125" style="2"/>
    <col min="11" max="11" width="11.90625" style="2" bestFit="1" customWidth="1"/>
    <col min="12" max="16384" width="11.453125" style="2"/>
  </cols>
  <sheetData>
    <row r="1" spans="1:9" ht="21" x14ac:dyDescent="0.35">
      <c r="A1" s="109"/>
      <c r="B1" s="109"/>
      <c r="C1" s="109"/>
      <c r="D1" s="110"/>
      <c r="E1" s="111"/>
      <c r="F1" s="111"/>
    </row>
    <row r="2" spans="1:9" ht="21" x14ac:dyDescent="0.35">
      <c r="A2" s="109"/>
      <c r="B2" s="109"/>
      <c r="C2" s="109"/>
      <c r="D2" s="112"/>
      <c r="E2" s="111"/>
      <c r="F2" s="111"/>
    </row>
    <row r="3" spans="1:9" ht="23.5" x14ac:dyDescent="0.35">
      <c r="A3" s="109"/>
      <c r="B3" s="109"/>
      <c r="C3" s="109"/>
      <c r="D3" s="112"/>
      <c r="E3" s="113" t="str">
        <f>+'LPF 04-2024'!F2</f>
        <v>PRECIOS SUGERIDOS DE VENTA FLEETSALE N° 4 - 2024</v>
      </c>
      <c r="F3" s="113"/>
    </row>
    <row r="4" spans="1:9" ht="21" x14ac:dyDescent="0.35">
      <c r="A4" s="109"/>
      <c r="B4" s="109"/>
      <c r="C4" s="109"/>
      <c r="D4" s="112"/>
      <c r="E4" s="184" t="str">
        <f>+'LPF 04-2024'!H3</f>
        <v>Vigencia: desde 01 de Abril de 2024</v>
      </c>
      <c r="F4" s="184"/>
    </row>
    <row r="5" spans="1:9" ht="21" x14ac:dyDescent="0.35">
      <c r="A5" s="109"/>
      <c r="B5" s="109"/>
      <c r="C5" s="109"/>
      <c r="D5" s="112"/>
      <c r="F5" s="114"/>
    </row>
    <row r="6" spans="1:9" ht="26.25" customHeight="1" x14ac:dyDescent="0.35">
      <c r="A6" s="110" t="s">
        <v>84</v>
      </c>
      <c r="B6" s="115" t="s">
        <v>85</v>
      </c>
      <c r="C6" s="116" t="s">
        <v>86</v>
      </c>
      <c r="D6" s="110" t="s">
        <v>87</v>
      </c>
      <c r="E6" s="117" t="s">
        <v>4</v>
      </c>
      <c r="F6" s="118"/>
      <c r="G6" s="119" t="s">
        <v>70</v>
      </c>
      <c r="H6" s="78" t="s">
        <v>80</v>
      </c>
      <c r="I6" s="78" t="s">
        <v>8</v>
      </c>
    </row>
    <row r="7" spans="1:9" x14ac:dyDescent="0.35">
      <c r="B7" s="125" t="s">
        <v>128</v>
      </c>
      <c r="C7" s="125" t="s">
        <v>88</v>
      </c>
      <c r="D7" s="120" t="s">
        <v>175</v>
      </c>
      <c r="E7" s="126" t="s">
        <v>118</v>
      </c>
      <c r="G7" s="121">
        <v>11590000</v>
      </c>
      <c r="H7" s="121">
        <v>0</v>
      </c>
      <c r="I7" s="122">
        <f>+VLOOKUP($E7,'Bonos BV LPF 04-2024'!$B$7:$K$56,10,0)</f>
        <v>0.04</v>
      </c>
    </row>
    <row r="8" spans="1:9" x14ac:dyDescent="0.35">
      <c r="B8" s="125" t="s">
        <v>128</v>
      </c>
      <c r="C8" s="125" t="s">
        <v>89</v>
      </c>
      <c r="D8" s="120" t="s">
        <v>176</v>
      </c>
      <c r="E8" s="126" t="s">
        <v>119</v>
      </c>
      <c r="G8" s="121">
        <v>12290000</v>
      </c>
      <c r="H8" s="121">
        <v>0</v>
      </c>
      <c r="I8" s="122">
        <f>+VLOOKUP($E8,'Bonos BV LPF 04-2024'!$B$7:$K$56,10,0)</f>
        <v>0.04</v>
      </c>
    </row>
    <row r="9" spans="1:9" x14ac:dyDescent="0.35">
      <c r="B9" s="125" t="s">
        <v>129</v>
      </c>
      <c r="C9" s="125" t="s">
        <v>107</v>
      </c>
      <c r="D9" s="120" t="s">
        <v>177</v>
      </c>
      <c r="E9" s="126" t="s">
        <v>120</v>
      </c>
      <c r="G9" s="121">
        <v>15290000</v>
      </c>
      <c r="H9" s="121">
        <v>500000</v>
      </c>
      <c r="I9" s="122">
        <f>+VLOOKUP($E9,'Bonos BV LPF 04-2024'!$B$7:$K$56,10,0)</f>
        <v>0.04</v>
      </c>
    </row>
    <row r="10" spans="1:9" x14ac:dyDescent="0.35">
      <c r="B10" s="125" t="s">
        <v>130</v>
      </c>
      <c r="C10" s="125" t="s">
        <v>88</v>
      </c>
      <c r="D10" s="120" t="s">
        <v>178</v>
      </c>
      <c r="E10" s="126" t="s">
        <v>131</v>
      </c>
      <c r="G10" s="121">
        <v>11490000</v>
      </c>
      <c r="H10" s="121">
        <v>0</v>
      </c>
      <c r="I10" s="122">
        <f>+VLOOKUP($E10,'Bonos BV LPF 04-2024'!$B$7:$K$56,10,0)</f>
        <v>0.04</v>
      </c>
    </row>
    <row r="11" spans="1:9" x14ac:dyDescent="0.35">
      <c r="B11" s="125" t="s">
        <v>130</v>
      </c>
      <c r="C11" s="125" t="s">
        <v>89</v>
      </c>
      <c r="D11" s="120" t="s">
        <v>179</v>
      </c>
      <c r="E11" s="126" t="s">
        <v>132</v>
      </c>
      <c r="G11" s="121">
        <v>11790000</v>
      </c>
      <c r="H11" s="121">
        <v>0</v>
      </c>
      <c r="I11" s="122">
        <f>+VLOOKUP($E11,'Bonos BV LPF 04-2024'!$B$7:$K$56,10,0)</f>
        <v>0.04</v>
      </c>
    </row>
    <row r="12" spans="1:9" x14ac:dyDescent="0.35">
      <c r="B12" s="125" t="s">
        <v>115</v>
      </c>
      <c r="C12" s="125" t="s">
        <v>88</v>
      </c>
      <c r="D12" s="120" t="s">
        <v>179</v>
      </c>
      <c r="E12" s="126" t="s">
        <v>109</v>
      </c>
      <c r="G12" s="121">
        <v>29990000</v>
      </c>
      <c r="H12" s="121">
        <v>2800000</v>
      </c>
      <c r="I12" s="122">
        <f>+VLOOKUP($E12,'Bonos BV LPF 04-2024'!$B$7:$K$56,10,0)</f>
        <v>0.04</v>
      </c>
    </row>
    <row r="13" spans="1:9" x14ac:dyDescent="0.35">
      <c r="B13" s="125" t="s">
        <v>116</v>
      </c>
      <c r="C13" s="125" t="s">
        <v>107</v>
      </c>
      <c r="D13" s="120" t="s">
        <v>179</v>
      </c>
      <c r="E13" s="126" t="s">
        <v>110</v>
      </c>
      <c r="G13" s="121">
        <v>37290000</v>
      </c>
      <c r="H13" s="121">
        <v>5100000</v>
      </c>
      <c r="I13" s="122">
        <f>+VLOOKUP($E13,'Bonos BV LPF 04-2024'!$B$7:$K$56,10,0)</f>
        <v>0.04</v>
      </c>
    </row>
    <row r="14" spans="1:9" x14ac:dyDescent="0.35">
      <c r="B14" s="125" t="s">
        <v>117</v>
      </c>
      <c r="C14" s="125" t="s">
        <v>107</v>
      </c>
      <c r="D14" s="120" t="s">
        <v>179</v>
      </c>
      <c r="E14" s="126" t="s">
        <v>111</v>
      </c>
      <c r="G14" s="121">
        <v>37990000</v>
      </c>
      <c r="H14" s="121">
        <v>4300000</v>
      </c>
      <c r="I14" s="122">
        <f>+VLOOKUP($E14,'Bonos BV LPF 04-2024'!$B$7:$K$56,10,0)</f>
        <v>0.04</v>
      </c>
    </row>
    <row r="15" spans="1:9" x14ac:dyDescent="0.35">
      <c r="B15" s="125" t="s">
        <v>127</v>
      </c>
      <c r="C15" s="125" t="s">
        <v>88</v>
      </c>
      <c r="D15" s="120" t="s">
        <v>179</v>
      </c>
      <c r="E15" s="126" t="s">
        <v>122</v>
      </c>
      <c r="G15" s="121">
        <v>17990000</v>
      </c>
      <c r="H15" s="121">
        <v>1000000</v>
      </c>
      <c r="I15" s="122">
        <f>+VLOOKUP($E15,'Bonos BV LPF 04-2024'!$B$7:$K$56,10,0)</f>
        <v>0.04</v>
      </c>
    </row>
    <row r="16" spans="1:9" x14ac:dyDescent="0.35">
      <c r="B16" s="125" t="s">
        <v>127</v>
      </c>
      <c r="C16" s="125" t="s">
        <v>89</v>
      </c>
      <c r="D16" s="120" t="s">
        <v>179</v>
      </c>
      <c r="E16" s="126" t="s">
        <v>123</v>
      </c>
      <c r="G16" s="121">
        <v>18990000</v>
      </c>
      <c r="H16" s="121">
        <v>1500000</v>
      </c>
      <c r="I16" s="122">
        <f>+VLOOKUP($E16,'Bonos BV LPF 04-2024'!$B$7:$K$56,10,0)</f>
        <v>0.04</v>
      </c>
    </row>
    <row r="17" spans="2:9" x14ac:dyDescent="0.35">
      <c r="B17" s="125" t="s">
        <v>127</v>
      </c>
      <c r="C17" s="125" t="s">
        <v>107</v>
      </c>
      <c r="D17" s="120" t="s">
        <v>179</v>
      </c>
      <c r="E17" s="126" t="s">
        <v>124</v>
      </c>
      <c r="G17" s="121">
        <v>20590000</v>
      </c>
      <c r="H17" s="121">
        <v>600000</v>
      </c>
      <c r="I17" s="122">
        <f>+VLOOKUP($E17,'Bonos BV LPF 04-2024'!$B$7:$K$56,10,0)</f>
        <v>0.04</v>
      </c>
    </row>
    <row r="18" spans="2:9" x14ac:dyDescent="0.35">
      <c r="B18" s="125" t="s">
        <v>174</v>
      </c>
      <c r="C18" s="125" t="s">
        <v>89</v>
      </c>
      <c r="D18" s="120" t="s">
        <v>179</v>
      </c>
      <c r="E18" s="126" t="s">
        <v>180</v>
      </c>
      <c r="G18" s="121">
        <v>23690000</v>
      </c>
      <c r="H18" s="121">
        <v>0</v>
      </c>
      <c r="I18" s="122">
        <f>+VLOOKUP($E18,'Bonos BV LPF 04-2024'!$B$7:$K$56,10,0)</f>
        <v>0.04</v>
      </c>
    </row>
    <row r="19" spans="2:9" x14ac:dyDescent="0.35">
      <c r="B19" s="125" t="s">
        <v>174</v>
      </c>
      <c r="C19" s="125" t="s">
        <v>107</v>
      </c>
      <c r="D19" s="120" t="s">
        <v>179</v>
      </c>
      <c r="E19" s="126" t="s">
        <v>181</v>
      </c>
      <c r="G19" s="121">
        <v>24990000</v>
      </c>
      <c r="H19" s="121">
        <v>0</v>
      </c>
      <c r="I19" s="122">
        <f>+VLOOKUP($E19,'Bonos BV LPF 04-2024'!$B$7:$K$56,10,0)</f>
        <v>0.04</v>
      </c>
    </row>
    <row r="20" spans="2:9" x14ac:dyDescent="0.35">
      <c r="B20" s="125" t="s">
        <v>151</v>
      </c>
      <c r="C20" s="125" t="s">
        <v>152</v>
      </c>
      <c r="D20" s="120"/>
      <c r="E20" s="126" t="s">
        <v>158</v>
      </c>
      <c r="G20" s="121">
        <v>15339100</v>
      </c>
      <c r="H20" s="121">
        <v>0</v>
      </c>
      <c r="I20" s="122">
        <f>+VLOOKUP($E20,'Bonos BV LPF 04-2024'!$B$7:$K$56,10,0)</f>
        <v>0.04</v>
      </c>
    </row>
    <row r="21" spans="2:9" x14ac:dyDescent="0.35">
      <c r="B21" s="125" t="s">
        <v>153</v>
      </c>
      <c r="C21" s="125" t="s">
        <v>152</v>
      </c>
      <c r="D21" s="120"/>
      <c r="E21" s="126" t="s">
        <v>159</v>
      </c>
      <c r="G21" s="121">
        <v>14982100</v>
      </c>
      <c r="H21" s="121">
        <v>0</v>
      </c>
      <c r="I21" s="122">
        <f>+VLOOKUP($E21,'Bonos BV LPF 04-2024'!$B$7:$K$56,10,0)</f>
        <v>0.04</v>
      </c>
    </row>
    <row r="22" spans="2:9" x14ac:dyDescent="0.35">
      <c r="B22" s="125" t="s">
        <v>153</v>
      </c>
      <c r="C22" s="125" t="s">
        <v>154</v>
      </c>
      <c r="D22" s="120"/>
      <c r="E22" s="126" t="s">
        <v>160</v>
      </c>
      <c r="G22" s="121">
        <v>16886100</v>
      </c>
      <c r="H22" s="121">
        <v>238000</v>
      </c>
      <c r="I22" s="122">
        <f>+VLOOKUP($E22,'Bonos BV LPF 04-2024'!$B$7:$K$56,10,0)</f>
        <v>0.04</v>
      </c>
    </row>
    <row r="23" spans="2:9" x14ac:dyDescent="0.35">
      <c r="B23" s="125" t="s">
        <v>155</v>
      </c>
      <c r="C23" s="125" t="s">
        <v>156</v>
      </c>
      <c r="D23" s="120"/>
      <c r="E23" s="126" t="s">
        <v>161</v>
      </c>
      <c r="G23" s="121">
        <v>19742100</v>
      </c>
      <c r="H23" s="121">
        <v>0</v>
      </c>
      <c r="I23" s="122">
        <f>+VLOOKUP($E23,'Bonos BV LPF 04-2024'!$B$7:$K$56,10,0)</f>
        <v>0.04</v>
      </c>
    </row>
    <row r="24" spans="2:9" x14ac:dyDescent="0.35">
      <c r="B24" s="125" t="s">
        <v>157</v>
      </c>
      <c r="C24" s="125" t="s">
        <v>156</v>
      </c>
      <c r="D24" s="120"/>
      <c r="E24" s="126" t="s">
        <v>162</v>
      </c>
      <c r="G24" s="121">
        <v>21765100</v>
      </c>
      <c r="H24" s="121">
        <v>0</v>
      </c>
      <c r="I24" s="122">
        <f>+VLOOKUP($E24,'Bonos BV LPF 04-2024'!$B$7:$K$56,10,0)</f>
        <v>0.04</v>
      </c>
    </row>
    <row r="25" spans="2:9" x14ac:dyDescent="0.35">
      <c r="B25" s="125" t="s">
        <v>188</v>
      </c>
      <c r="C25" s="125" t="s">
        <v>140</v>
      </c>
      <c r="D25" s="120"/>
      <c r="E25" s="126" t="s">
        <v>135</v>
      </c>
      <c r="G25" s="121">
        <v>12990000</v>
      </c>
      <c r="H25" s="121">
        <v>300000</v>
      </c>
      <c r="I25" s="122">
        <f>+VLOOKUP($E25,'Bonos BV LPF 04-2024'!$B$7:$K$56,10,0)</f>
        <v>0.04</v>
      </c>
    </row>
    <row r="26" spans="2:9" x14ac:dyDescent="0.35">
      <c r="B26" s="125" t="s">
        <v>188</v>
      </c>
      <c r="C26" s="125" t="s">
        <v>141</v>
      </c>
      <c r="D26" s="120"/>
      <c r="E26" s="126" t="s">
        <v>136</v>
      </c>
      <c r="G26" s="121">
        <v>13690000</v>
      </c>
      <c r="H26" s="121">
        <v>200000</v>
      </c>
      <c r="I26" s="122">
        <f>+VLOOKUP($E26,'Bonos BV LPF 04-2024'!$B$7:$K$56,10,0)</f>
        <v>0.04</v>
      </c>
    </row>
    <row r="27" spans="2:9" x14ac:dyDescent="0.35">
      <c r="B27" s="125" t="s">
        <v>188</v>
      </c>
      <c r="C27" s="125" t="s">
        <v>107</v>
      </c>
      <c r="D27" s="120"/>
      <c r="E27" s="126" t="s">
        <v>137</v>
      </c>
      <c r="G27" s="121">
        <v>14990000</v>
      </c>
      <c r="H27" s="121">
        <v>0</v>
      </c>
      <c r="I27" s="122">
        <f>+VLOOKUP($E27,'Bonos BV LPF 04-2024'!$B$7:$K$56,10,0)</f>
        <v>0.04</v>
      </c>
    </row>
    <row r="28" spans="2:9" x14ac:dyDescent="0.35">
      <c r="B28" s="125" t="s">
        <v>142</v>
      </c>
      <c r="C28" s="125" t="s">
        <v>89</v>
      </c>
      <c r="D28" s="120"/>
      <c r="E28" s="127" t="s">
        <v>96</v>
      </c>
      <c r="G28" s="121">
        <v>9151100</v>
      </c>
      <c r="H28" s="121">
        <v>0</v>
      </c>
      <c r="I28" s="122">
        <f>+VLOOKUP($E28,'Bonos BV LPF 04-2024'!$B$7:$K$56,10,0)</f>
        <v>0.04</v>
      </c>
    </row>
    <row r="29" spans="2:9" x14ac:dyDescent="0.35">
      <c r="B29" s="125" t="s">
        <v>143</v>
      </c>
      <c r="C29" s="125" t="s">
        <v>89</v>
      </c>
      <c r="D29" s="120"/>
      <c r="E29" s="126" t="s">
        <v>144</v>
      </c>
      <c r="G29" s="121">
        <v>9270100</v>
      </c>
      <c r="H29" s="121">
        <v>0</v>
      </c>
      <c r="I29" s="122">
        <f>+VLOOKUP($E29,'Bonos BV LPF 04-2024'!$B$7:$K$56,10,0)</f>
        <v>0.04</v>
      </c>
    </row>
    <row r="30" spans="2:9" x14ac:dyDescent="0.35">
      <c r="B30" s="125" t="s">
        <v>145</v>
      </c>
      <c r="C30" s="125" t="s">
        <v>89</v>
      </c>
      <c r="D30" s="120"/>
      <c r="E30" s="126" t="s">
        <v>146</v>
      </c>
      <c r="G30" s="121">
        <v>10103100</v>
      </c>
      <c r="H30" s="121">
        <v>119000</v>
      </c>
      <c r="I30" s="122">
        <f>+VLOOKUP($E30,'Bonos BV LPF 04-2024'!$B$7:$K$56,10,0)</f>
        <v>0.04</v>
      </c>
    </row>
    <row r="31" spans="2:9" x14ac:dyDescent="0.35">
      <c r="B31" s="125" t="s">
        <v>147</v>
      </c>
      <c r="C31" s="125" t="s">
        <v>94</v>
      </c>
      <c r="D31" s="120"/>
      <c r="E31" s="126" t="s">
        <v>148</v>
      </c>
      <c r="G31" s="121">
        <v>11174100</v>
      </c>
      <c r="H31" s="121">
        <v>0</v>
      </c>
      <c r="I31" s="122">
        <f>+VLOOKUP($E31,'Bonos BV LPF 04-2024'!$B$7:$K$56,10,0)</f>
        <v>0.04</v>
      </c>
    </row>
    <row r="32" spans="2:9" x14ac:dyDescent="0.35">
      <c r="B32" s="125" t="s">
        <v>149</v>
      </c>
      <c r="C32" s="125" t="s">
        <v>94</v>
      </c>
      <c r="E32" s="126" t="s">
        <v>150</v>
      </c>
      <c r="G32" s="121">
        <v>11888100</v>
      </c>
      <c r="H32" s="121">
        <v>0</v>
      </c>
      <c r="I32" s="122">
        <f>+VLOOKUP($E32,'Bonos BV LPF 04-2024'!$B$7:$K$56,10,0)</f>
        <v>0.04</v>
      </c>
    </row>
    <row r="33" spans="2:9" x14ac:dyDescent="0.35">
      <c r="B33" s="125" t="s">
        <v>172</v>
      </c>
      <c r="C33" s="125" t="s">
        <v>88</v>
      </c>
      <c r="E33" s="126" t="s">
        <v>173</v>
      </c>
      <c r="G33" s="121">
        <v>11990000</v>
      </c>
      <c r="H33" s="121">
        <v>0</v>
      </c>
      <c r="I33" s="122">
        <f>+VLOOKUP($E33,'Bonos BV LPF 04-2024'!$B$7:$K$56,10,0)</f>
        <v>0.04</v>
      </c>
    </row>
    <row r="34" spans="2:9" x14ac:dyDescent="0.35">
      <c r="B34" s="125" t="s">
        <v>105</v>
      </c>
      <c r="C34" s="125" t="s">
        <v>89</v>
      </c>
      <c r="E34" s="126" t="s">
        <v>189</v>
      </c>
      <c r="G34" s="121">
        <v>14990000</v>
      </c>
      <c r="H34" s="121">
        <v>2100000</v>
      </c>
      <c r="I34" s="122">
        <v>0.04</v>
      </c>
    </row>
    <row r="35" spans="2:9" x14ac:dyDescent="0.35">
      <c r="B35" s="125" t="s">
        <v>106</v>
      </c>
      <c r="C35" s="125" t="s">
        <v>107</v>
      </c>
      <c r="E35" s="126" t="s">
        <v>190</v>
      </c>
      <c r="G35" s="121">
        <v>15990000</v>
      </c>
      <c r="H35" s="121">
        <v>1100000</v>
      </c>
      <c r="I35" s="122">
        <v>0.04</v>
      </c>
    </row>
    <row r="36" spans="2:9" x14ac:dyDescent="0.35">
      <c r="B36" s="125" t="s">
        <v>191</v>
      </c>
      <c r="C36" s="125" t="s">
        <v>94</v>
      </c>
      <c r="D36" s="123" t="s">
        <v>175</v>
      </c>
      <c r="E36" s="126" t="s">
        <v>192</v>
      </c>
      <c r="G36" s="121">
        <v>17838100</v>
      </c>
      <c r="H36" s="121">
        <v>1190000</v>
      </c>
      <c r="I36" s="122">
        <v>0.04</v>
      </c>
    </row>
    <row r="37" spans="2:9" x14ac:dyDescent="0.35">
      <c r="B37" s="125" t="s">
        <v>193</v>
      </c>
      <c r="C37" s="125" t="s">
        <v>94</v>
      </c>
      <c r="D37" s="123" t="s">
        <v>176</v>
      </c>
      <c r="E37" s="126" t="s">
        <v>194</v>
      </c>
      <c r="G37" s="121">
        <v>19028100</v>
      </c>
      <c r="H37" s="121">
        <v>1190000</v>
      </c>
      <c r="I37" s="122">
        <v>0.04</v>
      </c>
    </row>
    <row r="38" spans="2:9" x14ac:dyDescent="0.35">
      <c r="B38" s="125" t="s">
        <v>191</v>
      </c>
      <c r="C38" s="125" t="s">
        <v>195</v>
      </c>
      <c r="D38" s="123" t="s">
        <v>177</v>
      </c>
      <c r="E38" s="126" t="s">
        <v>196</v>
      </c>
      <c r="G38" s="121">
        <v>20337100</v>
      </c>
      <c r="H38" s="121">
        <v>1190000</v>
      </c>
      <c r="I38" s="122">
        <v>0.04</v>
      </c>
    </row>
    <row r="39" spans="2:9" x14ac:dyDescent="0.35">
      <c r="B39" s="125" t="s">
        <v>193</v>
      </c>
      <c r="C39" s="125" t="s">
        <v>195</v>
      </c>
      <c r="D39" s="123" t="s">
        <v>178</v>
      </c>
      <c r="E39" s="126" t="s">
        <v>197</v>
      </c>
      <c r="G39" s="121">
        <v>21765100</v>
      </c>
      <c r="H39" s="121">
        <v>1190000</v>
      </c>
      <c r="I39" s="122">
        <v>0.04</v>
      </c>
    </row>
  </sheetData>
  <autoFilter ref="A6:E32" xr:uid="{98504690-59F7-479C-ABB7-51FB50A16B1F}"/>
  <mergeCells count="1">
    <mergeCell ref="E4:F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5A3D-5E66-4B04-B7F4-8C00A2BFFA6F}">
  <dimension ref="B2:N43"/>
  <sheetViews>
    <sheetView showGridLines="0" zoomScaleNormal="100" workbookViewId="0">
      <selection activeCell="K34" sqref="K34:K36"/>
    </sheetView>
  </sheetViews>
  <sheetFormatPr baseColWidth="10" defaultColWidth="11.453125" defaultRowHeight="14.5" x14ac:dyDescent="0.35"/>
  <cols>
    <col min="1" max="1" width="4.90625" customWidth="1"/>
    <col min="2" max="2" width="9.36328125" bestFit="1" customWidth="1"/>
    <col min="3" max="3" width="40.453125" bestFit="1" customWidth="1"/>
    <col min="4" max="4" width="2.6328125" customWidth="1"/>
    <col min="5" max="5" width="15.36328125" bestFit="1" customWidth="1"/>
    <col min="6" max="6" width="14.6328125" bestFit="1" customWidth="1"/>
    <col min="7" max="7" width="2.90625" customWidth="1"/>
    <col min="8" max="8" width="20.453125" bestFit="1" customWidth="1"/>
    <col min="9" max="9" width="2.90625" customWidth="1"/>
    <col min="10" max="10" width="14.08984375" customWidth="1"/>
    <col min="13" max="13" width="18.08984375" style="23" customWidth="1"/>
    <col min="14" max="14" width="13.54296875" bestFit="1" customWidth="1"/>
  </cols>
  <sheetData>
    <row r="2" spans="2:14" ht="22.5" x14ac:dyDescent="0.35">
      <c r="C2" s="197" t="s">
        <v>12</v>
      </c>
      <c r="D2" s="197"/>
      <c r="E2" s="197"/>
      <c r="F2" s="197"/>
      <c r="G2" s="197"/>
      <c r="H2" s="21"/>
      <c r="I2" s="21"/>
      <c r="J2" s="21"/>
    </row>
    <row r="3" spans="2:14" ht="19.5" x14ac:dyDescent="0.35">
      <c r="C3" s="198" t="s">
        <v>21</v>
      </c>
      <c r="D3" s="198"/>
      <c r="E3" s="198"/>
      <c r="F3" s="198"/>
      <c r="G3" s="198"/>
      <c r="H3" s="22"/>
      <c r="I3" s="22"/>
      <c r="J3" s="22"/>
    </row>
    <row r="4" spans="2:14" ht="15" x14ac:dyDescent="0.35">
      <c r="C4" s="196" t="s">
        <v>22</v>
      </c>
      <c r="D4" s="196"/>
      <c r="E4" s="196"/>
      <c r="F4" s="196"/>
      <c r="G4" s="196"/>
      <c r="H4" s="20"/>
      <c r="I4" s="20"/>
      <c r="J4" s="20"/>
      <c r="K4" s="20"/>
      <c r="L4" s="20"/>
    </row>
    <row r="6" spans="2:14" ht="15" thickBot="1" x14ac:dyDescent="0.4"/>
    <row r="7" spans="2:14" x14ac:dyDescent="0.35">
      <c r="C7" s="190" t="s">
        <v>4</v>
      </c>
      <c r="E7" s="192" t="s">
        <v>5</v>
      </c>
      <c r="F7" s="194" t="s">
        <v>1</v>
      </c>
      <c r="H7" s="188" t="s">
        <v>6</v>
      </c>
      <c r="J7" s="203" t="s">
        <v>7</v>
      </c>
      <c r="K7" s="201" t="s">
        <v>9</v>
      </c>
      <c r="L7" s="199" t="s">
        <v>8</v>
      </c>
    </row>
    <row r="8" spans="2:14" ht="15" thickBot="1" x14ac:dyDescent="0.4">
      <c r="C8" s="191"/>
      <c r="E8" s="193"/>
      <c r="F8" s="195"/>
      <c r="H8" s="189"/>
      <c r="J8" s="204"/>
      <c r="K8" s="202"/>
      <c r="L8" s="200"/>
    </row>
    <row r="9" spans="2:14" ht="15" thickBot="1" x14ac:dyDescent="0.4"/>
    <row r="10" spans="2:14" ht="15.5" x14ac:dyDescent="0.35">
      <c r="B10" s="185" t="s">
        <v>0</v>
      </c>
      <c r="C10" s="4" t="s">
        <v>13</v>
      </c>
      <c r="D10" s="2"/>
      <c r="E10" s="6">
        <v>9290000</v>
      </c>
      <c r="F10" s="7">
        <v>300000</v>
      </c>
      <c r="G10" s="2"/>
      <c r="H10" s="12">
        <f t="shared" ref="H10:H15" si="0">+E10-F10</f>
        <v>8990000</v>
      </c>
      <c r="I10" s="2"/>
      <c r="J10" s="6">
        <v>8632677.3220747896</v>
      </c>
      <c r="K10" s="15">
        <f>1-+J10/H10</f>
        <v>3.9746682750301465E-2</v>
      </c>
      <c r="L10" s="16">
        <v>0.04</v>
      </c>
      <c r="M10" s="24"/>
      <c r="N10" s="31"/>
    </row>
    <row r="11" spans="2:14" ht="15.5" x14ac:dyDescent="0.35">
      <c r="B11" s="186"/>
      <c r="C11" s="1" t="s">
        <v>14</v>
      </c>
      <c r="D11" s="2"/>
      <c r="E11" s="8">
        <v>9790000</v>
      </c>
      <c r="F11" s="9">
        <v>200000</v>
      </c>
      <c r="G11" s="2"/>
      <c r="H11" s="13">
        <f t="shared" si="0"/>
        <v>9590000</v>
      </c>
      <c r="I11" s="2"/>
      <c r="J11" s="8">
        <v>9110500</v>
      </c>
      <c r="K11" s="3">
        <f>1-+J11/H11</f>
        <v>5.0000000000000044E-2</v>
      </c>
      <c r="L11" s="17">
        <v>0.04</v>
      </c>
      <c r="M11" s="24"/>
      <c r="N11" s="31"/>
    </row>
    <row r="12" spans="2:14" ht="15.5" x14ac:dyDescent="0.35">
      <c r="B12" s="186"/>
      <c r="C12" s="32" t="s">
        <v>15</v>
      </c>
      <c r="D12" s="2"/>
      <c r="E12" s="26">
        <v>11090000</v>
      </c>
      <c r="F12" s="27">
        <v>300000</v>
      </c>
      <c r="G12" s="2"/>
      <c r="H12" s="28">
        <f t="shared" si="0"/>
        <v>10790000</v>
      </c>
      <c r="I12" s="2"/>
      <c r="J12" s="26">
        <v>10328805.805805806</v>
      </c>
      <c r="K12" s="29">
        <f t="shared" ref="K12:K33" si="1">1-+J12/H12</f>
        <v>4.2742742742742701E-2</v>
      </c>
      <c r="L12" s="30">
        <v>0.04</v>
      </c>
      <c r="M12" s="24"/>
      <c r="N12" s="31"/>
    </row>
    <row r="13" spans="2:14" ht="15.5" x14ac:dyDescent="0.35">
      <c r="B13" s="186"/>
      <c r="C13" s="32" t="s">
        <v>16</v>
      </c>
      <c r="D13" s="2"/>
      <c r="E13" s="26">
        <v>11990000</v>
      </c>
      <c r="F13" s="27">
        <v>300000</v>
      </c>
      <c r="G13" s="2"/>
      <c r="H13" s="28">
        <f t="shared" si="0"/>
        <v>11690000</v>
      </c>
      <c r="I13" s="2"/>
      <c r="J13" s="26">
        <v>11105500</v>
      </c>
      <c r="K13" s="29">
        <f t="shared" si="1"/>
        <v>5.0000000000000044E-2</v>
      </c>
      <c r="L13" s="30">
        <v>0.04</v>
      </c>
      <c r="M13" s="24"/>
      <c r="N13" s="31"/>
    </row>
    <row r="14" spans="2:14" ht="15.5" x14ac:dyDescent="0.35">
      <c r="B14" s="186"/>
      <c r="C14" s="32" t="s">
        <v>17</v>
      </c>
      <c r="D14" s="2"/>
      <c r="E14" s="26">
        <v>12090000</v>
      </c>
      <c r="F14" s="27">
        <v>600000</v>
      </c>
      <c r="G14" s="2"/>
      <c r="H14" s="28">
        <f t="shared" si="0"/>
        <v>11490000</v>
      </c>
      <c r="I14" s="2"/>
      <c r="J14" s="26">
        <v>10915500</v>
      </c>
      <c r="K14" s="29">
        <f t="shared" ref="K14:K15" si="2">1-+J14/H14</f>
        <v>5.0000000000000044E-2</v>
      </c>
      <c r="L14" s="30">
        <v>0.04</v>
      </c>
      <c r="M14" s="24"/>
      <c r="N14" s="31"/>
    </row>
    <row r="15" spans="2:14" ht="16" thickBot="1" x14ac:dyDescent="0.4">
      <c r="B15" s="187"/>
      <c r="C15" s="5" t="s">
        <v>18</v>
      </c>
      <c r="D15" s="2"/>
      <c r="E15" s="10">
        <v>13790000</v>
      </c>
      <c r="F15" s="11">
        <v>300000</v>
      </c>
      <c r="G15" s="2"/>
      <c r="H15" s="14">
        <f t="shared" si="0"/>
        <v>13490000</v>
      </c>
      <c r="I15" s="2"/>
      <c r="J15" s="10">
        <v>12815500</v>
      </c>
      <c r="K15" s="18">
        <f t="shared" si="2"/>
        <v>5.0000000000000044E-2</v>
      </c>
      <c r="L15" s="19">
        <v>0.04</v>
      </c>
      <c r="M15" s="24"/>
      <c r="N15" s="31"/>
    </row>
    <row r="16" spans="2:14" ht="15" thickBot="1" x14ac:dyDescent="0.4">
      <c r="C16" s="2"/>
      <c r="D16" s="2"/>
      <c r="E16" s="2"/>
      <c r="F16" s="2"/>
      <c r="G16" s="2"/>
      <c r="H16" s="2"/>
      <c r="I16" s="2"/>
      <c r="J16" s="2"/>
      <c r="K16" s="2"/>
      <c r="L16" s="2"/>
      <c r="N16" s="31"/>
    </row>
    <row r="17" spans="2:14" ht="15.5" x14ac:dyDescent="0.35">
      <c r="B17" s="185" t="s">
        <v>26</v>
      </c>
      <c r="C17" s="4" t="s">
        <v>27</v>
      </c>
      <c r="D17" s="2"/>
      <c r="E17" s="6">
        <v>8490000</v>
      </c>
      <c r="F17" s="7">
        <v>200000</v>
      </c>
      <c r="G17" s="2"/>
      <c r="H17" s="12">
        <f t="shared" ref="H17:H23" si="3">+E17-F17</f>
        <v>8290000</v>
      </c>
      <c r="I17" s="2"/>
      <c r="J17" s="6">
        <v>7958400</v>
      </c>
      <c r="K17" s="15">
        <f>1-+J17/H17</f>
        <v>4.0000000000000036E-2</v>
      </c>
      <c r="L17" s="16">
        <v>0.04</v>
      </c>
      <c r="M17" s="24"/>
      <c r="N17" s="31"/>
    </row>
    <row r="18" spans="2:14" ht="15.5" x14ac:dyDescent="0.35">
      <c r="B18" s="186"/>
      <c r="C18" s="1" t="s">
        <v>28</v>
      </c>
      <c r="D18" s="2"/>
      <c r="E18" s="8">
        <v>9290000</v>
      </c>
      <c r="F18" s="9">
        <v>200000</v>
      </c>
      <c r="G18" s="2"/>
      <c r="H18" s="13">
        <f t="shared" si="3"/>
        <v>9090000</v>
      </c>
      <c r="I18" s="2"/>
      <c r="J18" s="8">
        <v>8635500</v>
      </c>
      <c r="K18" s="3">
        <f>1-+J18/H18</f>
        <v>5.0000000000000044E-2</v>
      </c>
      <c r="L18" s="17">
        <v>0.04</v>
      </c>
      <c r="M18" s="24"/>
      <c r="N18" s="31"/>
    </row>
    <row r="19" spans="2:14" ht="15.5" x14ac:dyDescent="0.35">
      <c r="B19" s="186"/>
      <c r="C19" s="1" t="s">
        <v>29</v>
      </c>
      <c r="D19" s="2"/>
      <c r="E19" s="8">
        <v>10790000</v>
      </c>
      <c r="F19" s="9">
        <v>600000</v>
      </c>
      <c r="G19" s="2"/>
      <c r="H19" s="13">
        <f t="shared" si="3"/>
        <v>10190000</v>
      </c>
      <c r="I19" s="2"/>
      <c r="J19" s="8">
        <v>9782400</v>
      </c>
      <c r="K19" s="3">
        <f t="shared" ref="K19:K23" si="4">1-+J19/H19</f>
        <v>4.0000000000000036E-2</v>
      </c>
      <c r="L19" s="17">
        <v>0.04</v>
      </c>
      <c r="M19" s="24"/>
      <c r="N19" s="31"/>
    </row>
    <row r="20" spans="2:14" ht="15.5" x14ac:dyDescent="0.35">
      <c r="B20" s="186"/>
      <c r="C20" s="1" t="s">
        <v>30</v>
      </c>
      <c r="D20" s="2"/>
      <c r="E20" s="26">
        <v>11590000</v>
      </c>
      <c r="F20" s="9">
        <v>600000</v>
      </c>
      <c r="G20" s="2"/>
      <c r="H20" s="28">
        <f t="shared" si="3"/>
        <v>10990000</v>
      </c>
      <c r="I20" s="2"/>
      <c r="J20" s="8">
        <v>10440500</v>
      </c>
      <c r="K20" s="29">
        <f t="shared" si="4"/>
        <v>5.0000000000000044E-2</v>
      </c>
      <c r="L20" s="30">
        <v>0.04</v>
      </c>
      <c r="M20" s="24"/>
      <c r="N20" s="31"/>
    </row>
    <row r="21" spans="2:14" ht="15.5" x14ac:dyDescent="0.35">
      <c r="B21" s="186"/>
      <c r="C21" s="32" t="s">
        <v>31</v>
      </c>
      <c r="D21" s="2"/>
      <c r="E21" s="26">
        <v>11790000</v>
      </c>
      <c r="F21" s="27">
        <v>600000</v>
      </c>
      <c r="G21" s="2"/>
      <c r="H21" s="28">
        <f t="shared" si="3"/>
        <v>11190000</v>
      </c>
      <c r="I21" s="2"/>
      <c r="J21" s="26">
        <v>10742400</v>
      </c>
      <c r="K21" s="29">
        <f t="shared" si="4"/>
        <v>4.0000000000000036E-2</v>
      </c>
      <c r="L21" s="30">
        <v>0.04</v>
      </c>
      <c r="M21" s="24"/>
      <c r="N21" s="31"/>
    </row>
    <row r="22" spans="2:14" ht="15.5" x14ac:dyDescent="0.35">
      <c r="B22" s="186"/>
      <c r="C22" s="32" t="s">
        <v>32</v>
      </c>
      <c r="D22" s="2"/>
      <c r="E22" s="26">
        <v>12890000</v>
      </c>
      <c r="F22" s="27">
        <v>600000</v>
      </c>
      <c r="G22" s="2"/>
      <c r="H22" s="28">
        <f t="shared" si="3"/>
        <v>12290000</v>
      </c>
      <c r="I22" s="2"/>
      <c r="J22" s="26">
        <v>11675500</v>
      </c>
      <c r="K22" s="29">
        <f t="shared" si="4"/>
        <v>5.0000000000000044E-2</v>
      </c>
      <c r="L22" s="30">
        <v>0.04</v>
      </c>
      <c r="M22" s="24"/>
      <c r="N22" s="31"/>
    </row>
    <row r="23" spans="2:14" ht="16" thickBot="1" x14ac:dyDescent="0.4">
      <c r="B23" s="187"/>
      <c r="C23" s="5" t="s">
        <v>33</v>
      </c>
      <c r="D23" s="2"/>
      <c r="E23" s="10">
        <v>14090000</v>
      </c>
      <c r="F23" s="11">
        <v>600000</v>
      </c>
      <c r="G23" s="2"/>
      <c r="H23" s="14">
        <f t="shared" si="3"/>
        <v>13490000</v>
      </c>
      <c r="I23" s="2"/>
      <c r="J23" s="10">
        <v>12815500</v>
      </c>
      <c r="K23" s="18">
        <f t="shared" si="4"/>
        <v>5.0000000000000044E-2</v>
      </c>
      <c r="L23" s="19">
        <v>0.04</v>
      </c>
      <c r="M23" s="24"/>
      <c r="N23" s="31"/>
    </row>
    <row r="24" spans="2:14" ht="15" thickBot="1" x14ac:dyDescent="0.4">
      <c r="C24" s="2"/>
      <c r="D24" s="2"/>
      <c r="E24" s="2"/>
      <c r="F24" s="2"/>
      <c r="G24" s="2"/>
      <c r="H24" s="2"/>
      <c r="I24" s="2"/>
      <c r="J24" s="2"/>
      <c r="K24" s="2"/>
      <c r="L24" s="2"/>
      <c r="N24" s="31"/>
    </row>
    <row r="25" spans="2:14" ht="15.5" x14ac:dyDescent="0.35">
      <c r="B25" s="185" t="s">
        <v>2</v>
      </c>
      <c r="C25" s="4" t="s">
        <v>11</v>
      </c>
      <c r="D25" s="2"/>
      <c r="E25" s="6">
        <v>13316100</v>
      </c>
      <c r="F25" s="7">
        <v>238000</v>
      </c>
      <c r="G25" s="2"/>
      <c r="H25" s="12">
        <f t="shared" ref="H25:H43" si="5">+E25-F25</f>
        <v>13078100</v>
      </c>
      <c r="I25" s="2"/>
      <c r="J25" s="6">
        <v>12424195</v>
      </c>
      <c r="K25" s="15">
        <f t="shared" si="1"/>
        <v>5.0000000000000044E-2</v>
      </c>
      <c r="L25" s="16">
        <v>0.04</v>
      </c>
      <c r="M25" s="25"/>
      <c r="N25" s="31"/>
    </row>
    <row r="26" spans="2:14" ht="15.5" x14ac:dyDescent="0.35">
      <c r="B26" s="186"/>
      <c r="C26" s="33" t="s">
        <v>35</v>
      </c>
      <c r="D26" s="2"/>
      <c r="E26" s="34">
        <v>16291100</v>
      </c>
      <c r="F26" s="35">
        <v>238000</v>
      </c>
      <c r="G26" s="2"/>
      <c r="H26" s="36">
        <f t="shared" si="5"/>
        <v>16053100</v>
      </c>
      <c r="I26" s="2"/>
      <c r="J26" s="34">
        <v>15250445</v>
      </c>
      <c r="K26" s="37">
        <f t="shared" ref="K26:K30" si="6">1-+J26/H26</f>
        <v>5.0000000000000044E-2</v>
      </c>
      <c r="L26" s="38">
        <v>0.04</v>
      </c>
      <c r="M26" s="25"/>
      <c r="N26" s="31"/>
    </row>
    <row r="27" spans="2:14" ht="15.5" x14ac:dyDescent="0.35">
      <c r="B27" s="186"/>
      <c r="C27" s="33" t="s">
        <v>36</v>
      </c>
      <c r="D27" s="2"/>
      <c r="E27" s="34">
        <v>13554100</v>
      </c>
      <c r="F27" s="35">
        <v>238000</v>
      </c>
      <c r="G27" s="2"/>
      <c r="H27" s="36">
        <f t="shared" si="5"/>
        <v>13316100</v>
      </c>
      <c r="I27" s="2"/>
      <c r="J27" s="34">
        <v>12783456</v>
      </c>
      <c r="K27" s="37">
        <f t="shared" si="6"/>
        <v>4.0000000000000036E-2</v>
      </c>
      <c r="L27" s="38">
        <v>0.04</v>
      </c>
      <c r="M27" s="25"/>
      <c r="N27" s="31"/>
    </row>
    <row r="28" spans="2:14" ht="15.5" x14ac:dyDescent="0.35">
      <c r="B28" s="186"/>
      <c r="C28" s="33" t="s">
        <v>37</v>
      </c>
      <c r="D28" s="2"/>
      <c r="E28" s="34">
        <v>14268100</v>
      </c>
      <c r="F28" s="35">
        <v>238000</v>
      </c>
      <c r="G28" s="2"/>
      <c r="H28" s="36">
        <f t="shared" si="5"/>
        <v>14030100</v>
      </c>
      <c r="I28" s="2"/>
      <c r="J28" s="34">
        <v>13328595</v>
      </c>
      <c r="K28" s="37">
        <f t="shared" si="6"/>
        <v>5.0000000000000044E-2</v>
      </c>
      <c r="L28" s="38">
        <v>0.04</v>
      </c>
      <c r="M28" s="25"/>
      <c r="N28" s="31"/>
    </row>
    <row r="29" spans="2:14" ht="15.5" x14ac:dyDescent="0.35">
      <c r="B29" s="186"/>
      <c r="C29" s="33" t="s">
        <v>38</v>
      </c>
      <c r="D29" s="2"/>
      <c r="E29" s="34">
        <v>15577100</v>
      </c>
      <c r="F29" s="35">
        <v>238000</v>
      </c>
      <c r="G29" s="2"/>
      <c r="H29" s="36">
        <f t="shared" si="5"/>
        <v>15339100</v>
      </c>
      <c r="I29" s="2"/>
      <c r="J29" s="34">
        <v>14725536</v>
      </c>
      <c r="K29" s="37">
        <f t="shared" si="6"/>
        <v>4.0000000000000036E-2</v>
      </c>
      <c r="L29" s="38">
        <v>0.04</v>
      </c>
      <c r="M29" s="25"/>
      <c r="N29" s="31"/>
    </row>
    <row r="30" spans="2:14" ht="15.5" x14ac:dyDescent="0.35">
      <c r="B30" s="186"/>
      <c r="C30" s="33" t="s">
        <v>39</v>
      </c>
      <c r="D30" s="2"/>
      <c r="E30" s="34">
        <v>16410100</v>
      </c>
      <c r="F30" s="35">
        <v>238000</v>
      </c>
      <c r="G30" s="2"/>
      <c r="H30" s="36">
        <f t="shared" si="5"/>
        <v>16172100</v>
      </c>
      <c r="I30" s="2"/>
      <c r="J30" s="34">
        <v>15363495</v>
      </c>
      <c r="K30" s="37">
        <f t="shared" si="6"/>
        <v>5.0000000000000044E-2</v>
      </c>
      <c r="L30" s="38">
        <v>0.04</v>
      </c>
      <c r="M30" s="25"/>
      <c r="N30" s="31"/>
    </row>
    <row r="31" spans="2:14" ht="15.5" x14ac:dyDescent="0.35">
      <c r="B31" s="186"/>
      <c r="C31" s="1" t="s">
        <v>23</v>
      </c>
      <c r="D31" s="2"/>
      <c r="E31" s="8">
        <v>15390000</v>
      </c>
      <c r="F31" s="9">
        <v>100000</v>
      </c>
      <c r="G31" s="2"/>
      <c r="H31" s="13">
        <f t="shared" si="5"/>
        <v>15290000</v>
      </c>
      <c r="I31" s="2"/>
      <c r="J31" s="8">
        <v>14525500</v>
      </c>
      <c r="K31" s="3">
        <f t="shared" si="1"/>
        <v>5.0000000000000044E-2</v>
      </c>
      <c r="L31" s="17">
        <v>0.04</v>
      </c>
      <c r="M31" s="25"/>
      <c r="N31" s="31"/>
    </row>
    <row r="32" spans="2:14" ht="15.5" x14ac:dyDescent="0.35">
      <c r="B32" s="186"/>
      <c r="C32" s="1" t="s">
        <v>24</v>
      </c>
      <c r="D32" s="2"/>
      <c r="E32" s="8">
        <v>17090000</v>
      </c>
      <c r="F32" s="9">
        <v>0</v>
      </c>
      <c r="G32" s="2"/>
      <c r="H32" s="13">
        <f t="shared" si="5"/>
        <v>17090000</v>
      </c>
      <c r="I32" s="2"/>
      <c r="J32" s="8">
        <v>16235500</v>
      </c>
      <c r="K32" s="3">
        <f t="shared" si="1"/>
        <v>5.0000000000000044E-2</v>
      </c>
      <c r="L32" s="17">
        <v>0.04</v>
      </c>
      <c r="M32" s="25"/>
      <c r="N32" s="31"/>
    </row>
    <row r="33" spans="2:14" ht="15.5" x14ac:dyDescent="0.35">
      <c r="B33" s="186"/>
      <c r="C33" s="1" t="s">
        <v>25</v>
      </c>
      <c r="D33" s="2"/>
      <c r="E33" s="8">
        <v>17990000</v>
      </c>
      <c r="F33" s="9">
        <v>0</v>
      </c>
      <c r="G33" s="2"/>
      <c r="H33" s="13">
        <f t="shared" si="5"/>
        <v>17990000</v>
      </c>
      <c r="I33" s="2"/>
      <c r="J33" s="8">
        <v>17090500</v>
      </c>
      <c r="K33" s="3">
        <f t="shared" si="1"/>
        <v>5.0000000000000044E-2</v>
      </c>
      <c r="L33" s="17">
        <v>0.04</v>
      </c>
      <c r="M33" s="25"/>
      <c r="N33" s="31"/>
    </row>
    <row r="34" spans="2:14" ht="15.5" x14ac:dyDescent="0.35">
      <c r="B34" s="186"/>
      <c r="C34" s="1" t="s">
        <v>19</v>
      </c>
      <c r="D34" s="2"/>
      <c r="E34" s="8">
        <v>7390000</v>
      </c>
      <c r="F34" s="9">
        <v>0</v>
      </c>
      <c r="G34" s="2"/>
      <c r="H34" s="13">
        <f t="shared" si="5"/>
        <v>7390000</v>
      </c>
      <c r="I34" s="2"/>
      <c r="J34" s="8">
        <v>7094400</v>
      </c>
      <c r="K34" s="3">
        <f t="shared" ref="K34:K36" si="7">1-+J34/H34</f>
        <v>4.0000000000000036E-2</v>
      </c>
      <c r="L34" s="17">
        <v>0.04</v>
      </c>
      <c r="M34" s="25"/>
      <c r="N34" s="31"/>
    </row>
    <row r="35" spans="2:14" ht="15.5" x14ac:dyDescent="0.35">
      <c r="B35" s="186"/>
      <c r="C35" s="1" t="s">
        <v>20</v>
      </c>
      <c r="D35" s="2"/>
      <c r="E35" s="8">
        <v>8090000</v>
      </c>
      <c r="F35" s="9">
        <v>0</v>
      </c>
      <c r="G35" s="2"/>
      <c r="H35" s="13">
        <f t="shared" ref="H35" si="8">+E35-F35</f>
        <v>8090000</v>
      </c>
      <c r="I35" s="2"/>
      <c r="J35" s="8">
        <v>7778004.0595399188</v>
      </c>
      <c r="K35" s="3">
        <f t="shared" ref="K35" si="9">1-+J35/H35</f>
        <v>3.8565629228687448E-2</v>
      </c>
      <c r="L35" s="17">
        <v>0.04</v>
      </c>
      <c r="M35" s="25"/>
      <c r="N35" s="31"/>
    </row>
    <row r="36" spans="2:14" ht="16" thickBot="1" x14ac:dyDescent="0.4">
      <c r="B36" s="187"/>
      <c r="C36" s="5" t="s">
        <v>34</v>
      </c>
      <c r="D36" s="2"/>
      <c r="E36" s="10">
        <v>8590000</v>
      </c>
      <c r="F36" s="11">
        <v>0</v>
      </c>
      <c r="G36" s="2"/>
      <c r="H36" s="14">
        <f t="shared" si="5"/>
        <v>8590000</v>
      </c>
      <c r="I36" s="2"/>
      <c r="J36" s="10">
        <v>8160500</v>
      </c>
      <c r="K36" s="18">
        <f t="shared" si="7"/>
        <v>5.0000000000000044E-2</v>
      </c>
      <c r="L36" s="19">
        <v>0.04</v>
      </c>
      <c r="M36" s="25"/>
      <c r="N36" s="31"/>
    </row>
    <row r="37" spans="2:14" ht="16" thickBot="1" x14ac:dyDescent="0.4">
      <c r="C37" s="2"/>
      <c r="D37" s="2"/>
      <c r="E37" s="2"/>
      <c r="F37" s="2"/>
      <c r="G37" s="2"/>
      <c r="H37" s="2"/>
      <c r="I37" s="2"/>
      <c r="J37" s="2"/>
      <c r="K37" s="2"/>
      <c r="L37" s="2"/>
      <c r="M37" s="25"/>
      <c r="N37" s="31"/>
    </row>
    <row r="38" spans="2:14" ht="15.5" x14ac:dyDescent="0.35">
      <c r="B38" s="185" t="s">
        <v>3</v>
      </c>
      <c r="C38" s="4" t="s">
        <v>10</v>
      </c>
      <c r="D38" s="2"/>
      <c r="E38" s="6">
        <v>8990000</v>
      </c>
      <c r="F38" s="7">
        <v>600000</v>
      </c>
      <c r="G38" s="2"/>
      <c r="H38" s="12">
        <f t="shared" si="5"/>
        <v>8390000</v>
      </c>
      <c r="I38" s="2"/>
      <c r="J38" s="6">
        <v>8054400</v>
      </c>
      <c r="K38" s="15">
        <f>1-J38/H38</f>
        <v>4.0000000000000036E-2</v>
      </c>
      <c r="L38" s="16">
        <v>0.04</v>
      </c>
      <c r="M38" s="25"/>
      <c r="N38" s="31"/>
    </row>
    <row r="39" spans="2:14" ht="15.5" x14ac:dyDescent="0.35">
      <c r="B39" s="186"/>
      <c r="C39" s="33" t="s">
        <v>40</v>
      </c>
      <c r="D39" s="2"/>
      <c r="E39" s="34">
        <v>11290000</v>
      </c>
      <c r="F39" s="35">
        <v>800000</v>
      </c>
      <c r="G39" s="2"/>
      <c r="H39" s="13">
        <f t="shared" si="5"/>
        <v>10490000</v>
      </c>
      <c r="I39" s="2"/>
      <c r="J39" s="34">
        <v>10070400</v>
      </c>
      <c r="K39" s="37">
        <f>1-J39/H39</f>
        <v>4.0000000000000036E-2</v>
      </c>
      <c r="L39" s="38">
        <v>0.04</v>
      </c>
      <c r="M39" s="25"/>
      <c r="N39" s="31"/>
    </row>
    <row r="40" spans="2:14" ht="15.5" x14ac:dyDescent="0.35">
      <c r="B40" s="186"/>
      <c r="C40" s="1" t="s">
        <v>42</v>
      </c>
      <c r="D40" s="2"/>
      <c r="E40" s="8">
        <v>12990000</v>
      </c>
      <c r="F40" s="9">
        <v>500000</v>
      </c>
      <c r="G40" s="2"/>
      <c r="H40" s="13">
        <f t="shared" si="5"/>
        <v>12490000</v>
      </c>
      <c r="I40" s="2"/>
      <c r="J40" s="8">
        <v>11990400</v>
      </c>
      <c r="K40" s="3">
        <f t="shared" ref="K40:K41" si="10">1-J40/H40</f>
        <v>4.0000000000000036E-2</v>
      </c>
      <c r="L40" s="17">
        <v>0.04</v>
      </c>
      <c r="M40" s="25"/>
      <c r="N40" s="31"/>
    </row>
    <row r="41" spans="2:14" ht="15.5" x14ac:dyDescent="0.35">
      <c r="B41" s="186"/>
      <c r="C41" s="1" t="s">
        <v>41</v>
      </c>
      <c r="D41" s="2"/>
      <c r="E41" s="8">
        <v>13690000</v>
      </c>
      <c r="F41" s="9">
        <v>700000</v>
      </c>
      <c r="G41" s="2"/>
      <c r="H41" s="13">
        <f t="shared" si="5"/>
        <v>12990000</v>
      </c>
      <c r="I41" s="2"/>
      <c r="J41" s="8">
        <v>12470400</v>
      </c>
      <c r="K41" s="3">
        <f t="shared" si="10"/>
        <v>4.0000000000000036E-2</v>
      </c>
      <c r="L41" s="17">
        <v>0.04</v>
      </c>
      <c r="M41" s="25"/>
      <c r="N41" s="31"/>
    </row>
    <row r="42" spans="2:14" ht="15.5" x14ac:dyDescent="0.35">
      <c r="B42" s="186"/>
      <c r="C42" s="1" t="s">
        <v>43</v>
      </c>
      <c r="D42" s="2"/>
      <c r="E42" s="8">
        <v>14790000</v>
      </c>
      <c r="F42" s="9">
        <v>200000</v>
      </c>
      <c r="G42" s="2"/>
      <c r="H42" s="13">
        <f t="shared" si="5"/>
        <v>14590000</v>
      </c>
      <c r="I42" s="2"/>
      <c r="J42" s="8">
        <v>14006400</v>
      </c>
      <c r="K42" s="3">
        <f t="shared" ref="K42:K43" si="11">1-J42/H42</f>
        <v>4.0000000000000036E-2</v>
      </c>
      <c r="L42" s="17">
        <v>0.04</v>
      </c>
      <c r="M42" s="25"/>
      <c r="N42" s="31"/>
    </row>
    <row r="43" spans="2:14" ht="16" thickBot="1" x14ac:dyDescent="0.4">
      <c r="B43" s="187"/>
      <c r="C43" s="5" t="s">
        <v>44</v>
      </c>
      <c r="D43" s="2"/>
      <c r="E43" s="10">
        <v>15690000</v>
      </c>
      <c r="F43" s="11">
        <v>100000</v>
      </c>
      <c r="G43" s="2"/>
      <c r="H43" s="14">
        <f t="shared" si="5"/>
        <v>15590000</v>
      </c>
      <c r="I43" s="2"/>
      <c r="J43" s="10">
        <v>14966400</v>
      </c>
      <c r="K43" s="18">
        <f t="shared" si="11"/>
        <v>4.0000000000000036E-2</v>
      </c>
      <c r="L43" s="19">
        <v>0.04</v>
      </c>
      <c r="M43" s="25"/>
      <c r="N43" s="31"/>
    </row>
  </sheetData>
  <sheetProtection algorithmName="SHA-512" hashValue="/DYzzKWEGlSsGvYOCBu+cPRayMIUEm/N+W4u3lQhl89kbFkGP0MVXT0OxemhRA5dZddEKYoTRblINJ5utwVVnw==" saltValue="jb/Ko0M81XWy2uD4pE1/gA==" spinCount="100000" sheet="1" objects="1" scenarios="1"/>
  <mergeCells count="14">
    <mergeCell ref="C4:G4"/>
    <mergeCell ref="C2:G2"/>
    <mergeCell ref="C3:G3"/>
    <mergeCell ref="L7:L8"/>
    <mergeCell ref="K7:K8"/>
    <mergeCell ref="J7:J8"/>
    <mergeCell ref="B38:B43"/>
    <mergeCell ref="H7:H8"/>
    <mergeCell ref="C7:C8"/>
    <mergeCell ref="E7:E8"/>
    <mergeCell ref="F7:F8"/>
    <mergeCell ref="B10:B15"/>
    <mergeCell ref="B25:B36"/>
    <mergeCell ref="B17:B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LPF 04-2024</vt:lpstr>
      <vt:lpstr>Bonos BV LPF 04-2024</vt:lpstr>
      <vt:lpstr>LP 04-2024 con Códigos</vt:lpstr>
      <vt:lpstr>LP FLeet</vt:lpstr>
      <vt:lpstr>'Bonos BV LPF 04-2024'!Área_de_impresión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Palma, Fernando</dc:creator>
  <cp:lastModifiedBy>Gutierrez Magana, Pascual Cristobal</cp:lastModifiedBy>
  <dcterms:created xsi:type="dcterms:W3CDTF">2019-04-11T14:58:33Z</dcterms:created>
  <dcterms:modified xsi:type="dcterms:W3CDTF">2024-04-05T19:04:37Z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